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Лист1!$5:$7</definedName>
  </definedNames>
  <calcPr calcId="125725"/>
</workbook>
</file>

<file path=xl/calcChain.xml><?xml version="1.0" encoding="utf-8"?>
<calcChain xmlns="http://schemas.openxmlformats.org/spreadsheetml/2006/main">
  <c r="I79" i="3"/>
  <c r="K56"/>
  <c r="W40" i="1"/>
  <c r="U40"/>
  <c r="S40"/>
  <c r="Q40"/>
  <c r="O40"/>
  <c r="K40"/>
  <c r="G40"/>
  <c r="K17"/>
  <c r="U31" l="1"/>
  <c r="N35" i="3"/>
  <c r="N36"/>
  <c r="Q28" i="1"/>
  <c r="S29"/>
  <c r="D20" i="3" l="1"/>
  <c r="N77"/>
  <c r="E79" l="1"/>
  <c r="F79"/>
  <c r="G79"/>
  <c r="H79"/>
  <c r="J79"/>
  <c r="K79"/>
  <c r="L79"/>
  <c r="M79"/>
  <c r="D79"/>
  <c r="N78"/>
  <c r="N76"/>
  <c r="N75"/>
  <c r="U13" i="1"/>
  <c r="G25" l="1"/>
  <c r="M30" i="3"/>
  <c r="L30"/>
  <c r="K30"/>
  <c r="J30"/>
  <c r="I30"/>
  <c r="H30"/>
  <c r="G30"/>
  <c r="F30"/>
  <c r="E30"/>
  <c r="D30"/>
  <c r="M22"/>
  <c r="L22"/>
  <c r="K22"/>
  <c r="J22"/>
  <c r="I22"/>
  <c r="H22"/>
  <c r="G22"/>
  <c r="F22"/>
  <c r="E22"/>
  <c r="D22"/>
  <c r="N22" l="1"/>
  <c r="N30"/>
  <c r="N53"/>
  <c r="N55"/>
  <c r="N54"/>
  <c r="K47" i="1"/>
  <c r="K48"/>
  <c r="K49"/>
  <c r="K50"/>
  <c r="K51"/>
  <c r="K52"/>
  <c r="K53"/>
  <c r="K46"/>
  <c r="Y47"/>
  <c r="Y48"/>
  <c r="Y49"/>
  <c r="Y50"/>
  <c r="Y51"/>
  <c r="Y52"/>
  <c r="Y53"/>
  <c r="Y46"/>
  <c r="W47"/>
  <c r="W48"/>
  <c r="W49"/>
  <c r="W50"/>
  <c r="W51"/>
  <c r="W52"/>
  <c r="W53"/>
  <c r="W46"/>
  <c r="U47"/>
  <c r="U48"/>
  <c r="U49"/>
  <c r="U50"/>
  <c r="U51"/>
  <c r="U52"/>
  <c r="U53"/>
  <c r="U46"/>
  <c r="S47"/>
  <c r="S48"/>
  <c r="S49"/>
  <c r="S50"/>
  <c r="S51"/>
  <c r="S52"/>
  <c r="S53"/>
  <c r="S46"/>
  <c r="Q47"/>
  <c r="Q48"/>
  <c r="Q49"/>
  <c r="Q50"/>
  <c r="Q51"/>
  <c r="Q52"/>
  <c r="Q53"/>
  <c r="Q46"/>
  <c r="O47"/>
  <c r="O48"/>
  <c r="O49"/>
  <c r="O50"/>
  <c r="O51"/>
  <c r="O52"/>
  <c r="O53"/>
  <c r="O46"/>
  <c r="M47"/>
  <c r="M48"/>
  <c r="M49"/>
  <c r="M50"/>
  <c r="M51"/>
  <c r="M52"/>
  <c r="M53"/>
  <c r="M46"/>
  <c r="I47"/>
  <c r="I48"/>
  <c r="I49"/>
  <c r="I50"/>
  <c r="I51"/>
  <c r="I52"/>
  <c r="I53"/>
  <c r="I46"/>
  <c r="G47"/>
  <c r="G48"/>
  <c r="G49"/>
  <c r="G50"/>
  <c r="G51"/>
  <c r="G52"/>
  <c r="G53"/>
  <c r="G46"/>
  <c r="Y35"/>
  <c r="Y36"/>
  <c r="Y37"/>
  <c r="Y38"/>
  <c r="Y39"/>
  <c r="Y40"/>
  <c r="Y41"/>
  <c r="Y42"/>
  <c r="Y43"/>
  <c r="Y34"/>
  <c r="W35"/>
  <c r="W36"/>
  <c r="W37"/>
  <c r="W38"/>
  <c r="W39"/>
  <c r="W41"/>
  <c r="W42"/>
  <c r="W43"/>
  <c r="W34"/>
  <c r="U35"/>
  <c r="U36"/>
  <c r="U37"/>
  <c r="U38"/>
  <c r="U39"/>
  <c r="U41"/>
  <c r="U42"/>
  <c r="U43"/>
  <c r="U34"/>
  <c r="S35"/>
  <c r="S36"/>
  <c r="S37"/>
  <c r="S38"/>
  <c r="S39"/>
  <c r="S41"/>
  <c r="S42"/>
  <c r="S43"/>
  <c r="S34"/>
  <c r="Q35"/>
  <c r="Q36"/>
  <c r="Q37"/>
  <c r="Q38"/>
  <c r="Q39"/>
  <c r="Q41"/>
  <c r="Q42"/>
  <c r="Q43"/>
  <c r="Q34"/>
  <c r="O35"/>
  <c r="O36"/>
  <c r="O37"/>
  <c r="O38"/>
  <c r="O39"/>
  <c r="O41"/>
  <c r="O42"/>
  <c r="O43"/>
  <c r="O34"/>
  <c r="M35"/>
  <c r="M36"/>
  <c r="M37"/>
  <c r="M38"/>
  <c r="M39"/>
  <c r="M40"/>
  <c r="M41"/>
  <c r="M42"/>
  <c r="M43"/>
  <c r="M34"/>
  <c r="K35"/>
  <c r="K36"/>
  <c r="K37"/>
  <c r="K38"/>
  <c r="K39"/>
  <c r="K41"/>
  <c r="K42"/>
  <c r="K43"/>
  <c r="K34"/>
  <c r="I35"/>
  <c r="I36"/>
  <c r="I37"/>
  <c r="I38"/>
  <c r="I39"/>
  <c r="I40"/>
  <c r="I41"/>
  <c r="I42"/>
  <c r="I43"/>
  <c r="I34"/>
  <c r="G35"/>
  <c r="G36"/>
  <c r="G37"/>
  <c r="G38"/>
  <c r="G39"/>
  <c r="G41"/>
  <c r="G42"/>
  <c r="G43"/>
  <c r="G34"/>
  <c r="Y21"/>
  <c r="Y22"/>
  <c r="Y23"/>
  <c r="Y24"/>
  <c r="Y25"/>
  <c r="Y26"/>
  <c r="Y27"/>
  <c r="Y28"/>
  <c r="Y29"/>
  <c r="Y30"/>
  <c r="Y31"/>
  <c r="Y20"/>
  <c r="W21"/>
  <c r="W22"/>
  <c r="W23"/>
  <c r="W24"/>
  <c r="W25"/>
  <c r="W26"/>
  <c r="W27"/>
  <c r="W28"/>
  <c r="W29"/>
  <c r="W30"/>
  <c r="W31"/>
  <c r="W20"/>
  <c r="U21"/>
  <c r="U22"/>
  <c r="U23"/>
  <c r="U24"/>
  <c r="U25"/>
  <c r="U26"/>
  <c r="U27"/>
  <c r="U28"/>
  <c r="U29"/>
  <c r="U30"/>
  <c r="U20"/>
  <c r="S21"/>
  <c r="S22"/>
  <c r="S23"/>
  <c r="S24"/>
  <c r="S25"/>
  <c r="S26"/>
  <c r="S27"/>
  <c r="S28"/>
  <c r="S30"/>
  <c r="S31"/>
  <c r="S20"/>
  <c r="Q21"/>
  <c r="Q22"/>
  <c r="Q23"/>
  <c r="Q24"/>
  <c r="Q25"/>
  <c r="Q26"/>
  <c r="Q27"/>
  <c r="Q29"/>
  <c r="Q30"/>
  <c r="Q31"/>
  <c r="Q20"/>
  <c r="O21"/>
  <c r="O22"/>
  <c r="O23"/>
  <c r="O24"/>
  <c r="O25"/>
  <c r="O26"/>
  <c r="O27"/>
  <c r="O28"/>
  <c r="O29"/>
  <c r="O30"/>
  <c r="O31"/>
  <c r="O20"/>
  <c r="M21"/>
  <c r="M22"/>
  <c r="M23"/>
  <c r="M24"/>
  <c r="M25"/>
  <c r="M26"/>
  <c r="M27"/>
  <c r="M29"/>
  <c r="M30"/>
  <c r="M31"/>
  <c r="M20"/>
  <c r="K21"/>
  <c r="K22"/>
  <c r="K23"/>
  <c r="K24"/>
  <c r="K25"/>
  <c r="K26"/>
  <c r="K27"/>
  <c r="K28"/>
  <c r="K29"/>
  <c r="K30"/>
  <c r="K31"/>
  <c r="K20"/>
  <c r="I21"/>
  <c r="I22"/>
  <c r="I23"/>
  <c r="I24"/>
  <c r="I25"/>
  <c r="I26"/>
  <c r="I27"/>
  <c r="I28"/>
  <c r="I29"/>
  <c r="I30"/>
  <c r="I31"/>
  <c r="I20"/>
  <c r="G21"/>
  <c r="G22"/>
  <c r="G23"/>
  <c r="G24"/>
  <c r="G26"/>
  <c r="G27"/>
  <c r="G28"/>
  <c r="G29"/>
  <c r="G30"/>
  <c r="G31"/>
  <c r="G20"/>
  <c r="K44" l="1"/>
  <c r="K33" s="1"/>
  <c r="K54"/>
  <c r="K45" s="1"/>
  <c r="M54"/>
  <c r="M45" s="1"/>
  <c r="O54"/>
  <c r="O45" s="1"/>
  <c r="Q54"/>
  <c r="Q45" s="1"/>
  <c r="S54"/>
  <c r="S45" s="1"/>
  <c r="W54"/>
  <c r="W45" s="1"/>
  <c r="U54"/>
  <c r="U45" s="1"/>
  <c r="M44"/>
  <c r="M33" s="1"/>
  <c r="Y44"/>
  <c r="Y33" s="1"/>
  <c r="I54"/>
  <c r="I45" s="1"/>
  <c r="G54"/>
  <c r="G45" s="1"/>
  <c r="Y54"/>
  <c r="Y45" s="1"/>
  <c r="U44"/>
  <c r="U33" s="1"/>
  <c r="W44"/>
  <c r="W33" s="1"/>
  <c r="S44"/>
  <c r="S33" s="1"/>
  <c r="Q44"/>
  <c r="Q33" s="1"/>
  <c r="O44"/>
  <c r="O33" s="1"/>
  <c r="M32"/>
  <c r="M19" s="1"/>
  <c r="Q32"/>
  <c r="Q19" s="1"/>
  <c r="Y32"/>
  <c r="Y19" s="1"/>
  <c r="W32"/>
  <c r="W19" s="1"/>
  <c r="U32"/>
  <c r="U19" s="1"/>
  <c r="S32"/>
  <c r="S19" s="1"/>
  <c r="O32"/>
  <c r="O19" s="1"/>
  <c r="G32"/>
  <c r="G19" s="1"/>
  <c r="I32"/>
  <c r="I19" s="1"/>
  <c r="K32"/>
  <c r="K19" s="1"/>
  <c r="I44"/>
  <c r="I33" s="1"/>
  <c r="G44"/>
  <c r="G33" s="1"/>
  <c r="N16" i="3"/>
  <c r="N24"/>
  <c r="K9" i="1"/>
  <c r="Y10"/>
  <c r="Y11"/>
  <c r="Y12"/>
  <c r="Y13"/>
  <c r="Y14"/>
  <c r="Y15"/>
  <c r="Y16"/>
  <c r="Y17"/>
  <c r="Y9"/>
  <c r="W10"/>
  <c r="W11"/>
  <c r="W12"/>
  <c r="W13"/>
  <c r="W14"/>
  <c r="W15"/>
  <c r="W16"/>
  <c r="W17"/>
  <c r="W9"/>
  <c r="U10"/>
  <c r="U11"/>
  <c r="U12"/>
  <c r="U14"/>
  <c r="U15"/>
  <c r="U16"/>
  <c r="U17"/>
  <c r="U9"/>
  <c r="S10"/>
  <c r="S11"/>
  <c r="S12"/>
  <c r="S13"/>
  <c r="S14"/>
  <c r="S15"/>
  <c r="S16"/>
  <c r="S17"/>
  <c r="S9"/>
  <c r="Q10"/>
  <c r="Q11"/>
  <c r="Q12"/>
  <c r="Q13"/>
  <c r="Q14"/>
  <c r="Q15"/>
  <c r="Q16"/>
  <c r="Q17"/>
  <c r="Q9"/>
  <c r="O10"/>
  <c r="O11"/>
  <c r="O12"/>
  <c r="O13"/>
  <c r="O14"/>
  <c r="O15"/>
  <c r="O16"/>
  <c r="O17"/>
  <c r="O9"/>
  <c r="M10"/>
  <c r="M11"/>
  <c r="M12"/>
  <c r="M13"/>
  <c r="M14"/>
  <c r="M15"/>
  <c r="M16"/>
  <c r="M17"/>
  <c r="M9"/>
  <c r="K10"/>
  <c r="K11"/>
  <c r="K12"/>
  <c r="K13"/>
  <c r="K14"/>
  <c r="K15"/>
  <c r="K16"/>
  <c r="I9"/>
  <c r="I10"/>
  <c r="I11"/>
  <c r="I12"/>
  <c r="I13"/>
  <c r="I14"/>
  <c r="I15"/>
  <c r="I16"/>
  <c r="I17"/>
  <c r="L56" i="3"/>
  <c r="H56"/>
  <c r="D56"/>
  <c r="M56"/>
  <c r="J56"/>
  <c r="I56"/>
  <c r="G56"/>
  <c r="F56"/>
  <c r="E56"/>
  <c r="M37"/>
  <c r="L37"/>
  <c r="K37"/>
  <c r="J37"/>
  <c r="I37"/>
  <c r="H37"/>
  <c r="G37"/>
  <c r="F37"/>
  <c r="D37"/>
  <c r="N37"/>
  <c r="E41"/>
  <c r="E43" s="1"/>
  <c r="N42"/>
  <c r="M68"/>
  <c r="M69" s="1"/>
  <c r="L68"/>
  <c r="L69" s="1"/>
  <c r="K68"/>
  <c r="K69" s="1"/>
  <c r="J68"/>
  <c r="J69" s="1"/>
  <c r="I68"/>
  <c r="I69" s="1"/>
  <c r="H68"/>
  <c r="H69" s="1"/>
  <c r="G68"/>
  <c r="G69" s="1"/>
  <c r="F68"/>
  <c r="F69" s="1"/>
  <c r="E68"/>
  <c r="E69" s="1"/>
  <c r="D68"/>
  <c r="D69" s="1"/>
  <c r="N67"/>
  <c r="N66"/>
  <c r="M62"/>
  <c r="M63" s="1"/>
  <c r="L62"/>
  <c r="L63" s="1"/>
  <c r="K62"/>
  <c r="K63" s="1"/>
  <c r="J62"/>
  <c r="J63" s="1"/>
  <c r="I62"/>
  <c r="I63" s="1"/>
  <c r="H62"/>
  <c r="H63" s="1"/>
  <c r="G62"/>
  <c r="G63" s="1"/>
  <c r="F62"/>
  <c r="F63" s="1"/>
  <c r="E62"/>
  <c r="E63" s="1"/>
  <c r="D62"/>
  <c r="D63" s="1"/>
  <c r="N61"/>
  <c r="N60"/>
  <c r="M47"/>
  <c r="L47"/>
  <c r="K47"/>
  <c r="J47"/>
  <c r="I47"/>
  <c r="H47"/>
  <c r="G47"/>
  <c r="F47"/>
  <c r="E47"/>
  <c r="D47"/>
  <c r="N46"/>
  <c r="N45"/>
  <c r="M43"/>
  <c r="L43"/>
  <c r="K43"/>
  <c r="J43"/>
  <c r="I43"/>
  <c r="H43"/>
  <c r="G43"/>
  <c r="F43"/>
  <c r="D43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N27"/>
  <c r="N26"/>
  <c r="N25"/>
  <c r="N23"/>
  <c r="M21"/>
  <c r="L21"/>
  <c r="K21"/>
  <c r="J21"/>
  <c r="I21"/>
  <c r="H21"/>
  <c r="G21"/>
  <c r="F21"/>
  <c r="E21"/>
  <c r="D21"/>
  <c r="M20"/>
  <c r="L20"/>
  <c r="K20"/>
  <c r="J20"/>
  <c r="I20"/>
  <c r="H20"/>
  <c r="G20"/>
  <c r="F20"/>
  <c r="E20"/>
  <c r="N19"/>
  <c r="N18"/>
  <c r="N17"/>
  <c r="M11"/>
  <c r="L11"/>
  <c r="K11"/>
  <c r="J11"/>
  <c r="I11"/>
  <c r="H11"/>
  <c r="G11"/>
  <c r="F11"/>
  <c r="E11"/>
  <c r="D11"/>
  <c r="N10"/>
  <c r="N9"/>
  <c r="N8"/>
  <c r="M7"/>
  <c r="L7"/>
  <c r="K7"/>
  <c r="J7"/>
  <c r="I7"/>
  <c r="H7"/>
  <c r="G7"/>
  <c r="F7"/>
  <c r="E7"/>
  <c r="D7"/>
  <c r="N6"/>
  <c r="N5"/>
  <c r="N41" l="1"/>
  <c r="N29"/>
  <c r="N47"/>
  <c r="W18" i="1"/>
  <c r="W8" s="1"/>
  <c r="W55" s="1"/>
  <c r="D74" s="1"/>
  <c r="Y18"/>
  <c r="Y8" s="1"/>
  <c r="Y55" s="1"/>
  <c r="Q18"/>
  <c r="Q8" s="1"/>
  <c r="Q55" s="1"/>
  <c r="D71" s="1"/>
  <c r="O18"/>
  <c r="O8" s="1"/>
  <c r="O55" s="1"/>
  <c r="U18"/>
  <c r="U8" s="1"/>
  <c r="U55" s="1"/>
  <c r="D70" s="1"/>
  <c r="S18"/>
  <c r="S8" s="1"/>
  <c r="S55" s="1"/>
  <c r="D73" s="1"/>
  <c r="M18"/>
  <c r="M8" s="1"/>
  <c r="M55" s="1"/>
  <c r="K18"/>
  <c r="K8" s="1"/>
  <c r="K55" s="1"/>
  <c r="D69" s="1"/>
  <c r="I18"/>
  <c r="N11" i="3"/>
  <c r="E37"/>
  <c r="N68"/>
  <c r="N69" s="1"/>
  <c r="N7"/>
  <c r="N21"/>
  <c r="N43"/>
  <c r="N62"/>
  <c r="I8" i="1" l="1"/>
  <c r="I55" s="1"/>
  <c r="G10"/>
  <c r="G11"/>
  <c r="G12"/>
  <c r="G13"/>
  <c r="G14"/>
  <c r="G15"/>
  <c r="G16"/>
  <c r="G17"/>
  <c r="G9"/>
  <c r="G18" l="1"/>
  <c r="G8" s="1"/>
  <c r="G55"/>
  <c r="D72" s="1"/>
  <c r="C60" l="1"/>
</calcChain>
</file>

<file path=xl/sharedStrings.xml><?xml version="1.0" encoding="utf-8"?>
<sst xmlns="http://schemas.openxmlformats.org/spreadsheetml/2006/main" count="337" uniqueCount="181">
  <si>
    <t>№ п\п</t>
  </si>
  <si>
    <t>Наименование индикатора</t>
  </si>
  <si>
    <t>Единица измерения</t>
  </si>
  <si>
    <t>Условия оценки -</t>
  </si>
  <si>
    <t>5-бальная система</t>
  </si>
  <si>
    <t>Удельный вес</t>
  </si>
  <si>
    <t>1. Планирование бюджета</t>
  </si>
  <si>
    <t>1.1.</t>
  </si>
  <si>
    <t>да/нет</t>
  </si>
  <si>
    <t>1.2.</t>
  </si>
  <si>
    <t>Своевременность принятия решения о бюджете</t>
  </si>
  <si>
    <t>1.3.</t>
  </si>
  <si>
    <t>1.4.</t>
  </si>
  <si>
    <t>1.5.</t>
  </si>
  <si>
    <t>%</t>
  </si>
  <si>
    <t>1.6.</t>
  </si>
  <si>
    <t>1.7.</t>
  </si>
  <si>
    <t>Мониторинг эффективности реализации программ муниципального образования (наличие доклада о проведенном анализе реализации муниципальных программ)</t>
  </si>
  <si>
    <t>1.8.</t>
  </si>
  <si>
    <r>
      <t xml:space="preserve">Наличие муниципального правового акта об утверждении </t>
    </r>
    <r>
      <rPr>
        <sz val="12"/>
        <color theme="1"/>
        <rFont val="Times New Roman"/>
        <family val="1"/>
        <charset val="204"/>
      </rPr>
      <t>Плана мероприятий по росту доходов, оптимизации расходов бюджета и совершенствованию долговой политики муниципального образования</t>
    </r>
  </si>
  <si>
    <t>1.9.</t>
  </si>
  <si>
    <r>
      <t xml:space="preserve">Достигнутый бюджетный эффект от реализации Плана </t>
    </r>
    <r>
      <rPr>
        <sz val="12"/>
        <color theme="1"/>
        <rFont val="Times New Roman"/>
        <family val="1"/>
        <charset val="204"/>
      </rPr>
      <t>мероприятий по росту доходов, оптимизации расходов бюджета и совершенствованию долговой политики муниципального образования</t>
    </r>
  </si>
  <si>
    <t>Итого по разделу 1</t>
  </si>
  <si>
    <t>2. Исполнение бюджета</t>
  </si>
  <si>
    <t>2.1.</t>
  </si>
  <si>
    <t>Количество изменений, внесенных в решение о бюджете муниципального образования в отчетном финансовом году</t>
  </si>
  <si>
    <t>количество изменений, внесенных в решение о бюджете</t>
  </si>
  <si>
    <t>2.2.</t>
  </si>
  <si>
    <t>2.3.</t>
  </si>
  <si>
    <t>Соблюдение сроков  представления в Комитет по финансам годовой бюджетной отчетности</t>
  </si>
  <si>
    <t>2.4.</t>
  </si>
  <si>
    <t>Качество представляемой годовой бюджетной отчетности в Комитет по финансам</t>
  </si>
  <si>
    <t>2.5.</t>
  </si>
  <si>
    <t>2.6.</t>
  </si>
  <si>
    <t>Темп роста поступлений налоговых доходов бюджета муниципального образования к соответствующему периоду прошлого года</t>
  </si>
  <si>
    <t>2.7.</t>
  </si>
  <si>
    <t>2.8.</t>
  </si>
  <si>
    <t>Отношение сумм финансовых нарушений согласно предписаниям (представлениям), выявленных по актам ревизии, к расходам бюджета муниципального образования</t>
  </si>
  <si>
    <t>2.9.</t>
  </si>
  <si>
    <t>Случаи отвлечения остатков целевых средств муниципальными образованиями в отчетном финансовом году</t>
  </si>
  <si>
    <t>Количество кварталов в отчетном финансовом году, в которые муниципальными образованиями производилось отвлечение остатков целевых средств</t>
  </si>
  <si>
    <t>2.10.</t>
  </si>
  <si>
    <t>Отношение объема просроченной кредиторской задолженности бюджета муниципального образования к общему объему расходов бюджета муниципального образования</t>
  </si>
  <si>
    <t>2.11.</t>
  </si>
  <si>
    <t>Объем просроченной кредиторской задолженности бюджета муниципального образования по выплате заработной платы за счет средств местного бюджета</t>
  </si>
  <si>
    <t>да/ нет</t>
  </si>
  <si>
    <t>Достижение муниципальным образованием целевого значения показателя по средней заработной плате работников муниципальных учреждений культуры в соответствии с целевым значением, установленным Управлением  культуры администрации Кондинского района для i-муниципального образования (с учетом муниципальной специфики), в целях реализации Плана мероприятий («дорожной карты») «Изменения в отраслях социальной сферы, направленные на повышение эффективности сферы культуры в Ханты-Мансийском автономном округе - Югре»</t>
  </si>
  <si>
    <t>достигается/не достигается</t>
  </si>
  <si>
    <t>Итого по разделу 2</t>
  </si>
  <si>
    <t>3. Открытость бюджетного процесса</t>
  </si>
  <si>
    <t>3.1.</t>
  </si>
  <si>
    <t>Размещение на официальном сайте решения о бюджете за отчетный финансовый год</t>
  </si>
  <si>
    <t>3.2.</t>
  </si>
  <si>
    <t>Размещение на официальном сайте отчета об исполнении бюджета за отчетный финансовый год</t>
  </si>
  <si>
    <t>3.3.</t>
  </si>
  <si>
    <t>Размещение на официальном сайте отчета о результатах деятельности финансового органа муниципального образования за отчетный финансовый год</t>
  </si>
  <si>
    <t>3.4.</t>
  </si>
  <si>
    <t>с установленным порядком</t>
  </si>
  <si>
    <t>проводятся/</t>
  </si>
  <si>
    <t>не проводятся</t>
  </si>
  <si>
    <t>1 - проводятся</t>
  </si>
  <si>
    <t>0 - не проводятся</t>
  </si>
  <si>
    <t>3.5.</t>
  </si>
  <si>
    <t>Проведение внешней проверки отчета об исполнении бюджета муниципального образования в отчетном финансовом году контрольным органом, созданным представительным органом муниципального образования</t>
  </si>
  <si>
    <t>3.6.</t>
  </si>
  <si>
    <t>Ежемесячное размещение на официальном сайте органов местного самоуправления отчетов об исполнении бюджета муниципального образования</t>
  </si>
  <si>
    <t>3.7.</t>
  </si>
  <si>
    <t>Ведение на официальном сайте органов местного самоуправления  раздела «Бюджет для граждан»</t>
  </si>
  <si>
    <t>3.8.</t>
  </si>
  <si>
    <t xml:space="preserve">Информация, размещенная на официальном сайте органов местного самоуправления  в разделе «Бюджет для граждан» изложена в доступной форме, содержит схемы, графики, слайды и т.д.  </t>
  </si>
  <si>
    <t>Итого по разделу 3</t>
  </si>
  <si>
    <t>4. Оказание муниципальных услуг</t>
  </si>
  <si>
    <t>4.1.</t>
  </si>
  <si>
    <t>Наличие реестра муниципальных услуг</t>
  </si>
  <si>
    <t>наличие/ отсутствие</t>
  </si>
  <si>
    <t>4.2.</t>
  </si>
  <si>
    <t>Соответствие реестра муниципальных услуг вопросам местного значения</t>
  </si>
  <si>
    <t>4.3.</t>
  </si>
  <si>
    <t>Наличие муниципального правового акта, устанавливающего административные  регламенты (требования к качеству) предоставления муниципальных услуг включенных в реестр</t>
  </si>
  <si>
    <t>4.4.</t>
  </si>
  <si>
    <t>Наличие утвержденного ведомственного Перечня муниципальных услуг и работ</t>
  </si>
  <si>
    <t>4.5.</t>
  </si>
  <si>
    <t>Наличие муниципального правового акта, утверждающего стандарты качества предоставления муниципальных услуг (выполнения работ)</t>
  </si>
  <si>
    <t>4.6.</t>
  </si>
  <si>
    <t>Наличие муниципального правового акта об осуществлении мониторинга потребности предоставления муниципальных услуг</t>
  </si>
  <si>
    <t>4.7.</t>
  </si>
  <si>
    <t>4.8.</t>
  </si>
  <si>
    <t>осуществляется/ не осуществляется</t>
  </si>
  <si>
    <t>Итого по разделу 4</t>
  </si>
  <si>
    <t>Итого</t>
  </si>
  <si>
    <t>Кондинское</t>
  </si>
  <si>
    <t>Куминский</t>
  </si>
  <si>
    <t>Луговой</t>
  </si>
  <si>
    <t>Междуреченский</t>
  </si>
  <si>
    <t>Мортка</t>
  </si>
  <si>
    <t>Леуши</t>
  </si>
  <si>
    <t>Мулымья</t>
  </si>
  <si>
    <t>Болчары</t>
  </si>
  <si>
    <t>Половинка</t>
  </si>
  <si>
    <t>Шугур</t>
  </si>
  <si>
    <t>Баллы</t>
  </si>
  <si>
    <t>Расчет оценки</t>
  </si>
  <si>
    <t>Формирование местных бюджетов в соответствии с бюджетным законодательством</t>
  </si>
  <si>
    <t>1 - до 1 января очередного финансового года;
0 - после 1 января очередного финансового года</t>
  </si>
  <si>
    <t>1 - без нарушений и в срок;
0 - с нарушениями и не в срок</t>
  </si>
  <si>
    <t>1 - наличие
0 - отсутствие</t>
  </si>
  <si>
    <t>Наличие актуального муниципального правового акта о проведении ежегодной оценки эффективности предоставленных (планируемых к предоставлению) налоговых льгот и ставок налогов, установленных (планируемых к установлению) представительным органом местного самоуправления муниципального образования</t>
  </si>
  <si>
    <t xml:space="preserve">Доля расходов бюджета муниципального образования, формируемых в рамках муниципальных программ в общем объеме расходов бюджета </t>
  </si>
  <si>
    <t>3 - выше 50%;
2 - от 30% до 50%;
1 - от 20% до 30%;
0 - до 20 %</t>
  </si>
  <si>
    <t>Наличие нормативного правового акта о разработке, реализации и мониторинге эффективности реализации программ муниципального образования, а также наличие процедуры изменения (корректировки) или досрочного прекращения данных программ с учетом фактических результатов их реализации в соответствиис действующим муниципальным правовым актом</t>
  </si>
  <si>
    <t>3 - 100%
2 - 85-95%
1 - 65-85%
0 - менее 65%</t>
  </si>
  <si>
    <t>3-4 изменения;
2 - от 5 до 8 изменений;
1 - от 9 до 12 изменений;
0 - более 12 изменений</t>
  </si>
  <si>
    <t>Соблюдение сроков и качества представляемой в Комитет по финансам отчетности, информации по запросам</t>
  </si>
  <si>
    <t>3 - в срок и соответственно запросу;
2 - в срок с дополнительным запросом;
0 - не в срок и не соответствующая запросу</t>
  </si>
  <si>
    <t>5 - в срок;
4 -  с отклонением от установленного срока сдачи более чем на 1 день;
3 - с отклонением от установленного срока сдачи более чем на 2 дня;
2 - с отклонением от установленного срока сдачи более чем на 3 дня;
1 - с отклонением от установленного срока сдачи более чем на 4 дня;
0 - с отклонением от установленного срока сдачи более чем на 5 дней</t>
  </si>
  <si>
    <t>3 - без замечаний
1 - с замечаниями</t>
  </si>
  <si>
    <t>Соблюдение норматива формирования расходов на содержание органов местного самоуправления, установленного постановлением Правительства Ханты-Мансийского автономного округа - Югры от 06 августа 2010 года № 191-п «О нормативах формирования расходов на содержание органов местного самоуправления Ханты-Мансийского автономного округа - Югры» для поселения</t>
  </si>
  <si>
    <t>3 - соблюдение
0 - несоблюдение</t>
  </si>
  <si>
    <t>3 - выше 30%;
2 - от 20 до 30%;
1 - от 10 до 20%;
0 - до 10%</t>
  </si>
  <si>
    <t>Темп роста поступлений неналоговых доходов бюджета муниципального образования к соответствующему периоду прошлого года</t>
  </si>
  <si>
    <t>3 - выше 20%;
2 - от 15 до 20%;
1 - от 5 до 15%;
0 - до 10%</t>
  </si>
  <si>
    <t>3 - отсутствие нарушений;
2 - менее 5%;
1 - более 5%, 
но менее 10%;
0 - более 10%</t>
  </si>
  <si>
    <t>3 - отвлечение не производилось;
2 - отвлечение производилось не более 2 раз;
1 - отвлечение производилось не более 1 раза;
0 - отвлечение производилось 4 раза.</t>
  </si>
  <si>
    <t>2 - отсутствие;
1 - менее 10%;
0 - более 10%</t>
  </si>
  <si>
    <t>1 - отсутствие
0 - наличие</t>
  </si>
  <si>
    <t xml:space="preserve">1 - достигается
0 - не достигается
</t>
  </si>
  <si>
    <t xml:space="preserve">2.12.
</t>
  </si>
  <si>
    <t>размещается/не размещается</t>
  </si>
  <si>
    <t>1 - размещается
0 - не размещается</t>
  </si>
  <si>
    <t>1 - размещается  
0 - не размещается</t>
  </si>
  <si>
    <t>1 - размещается  
0 - не размещается</t>
  </si>
  <si>
    <t>2 - размещается
0 - не размещается</t>
  </si>
  <si>
    <t>проводятся/ не проводятся</t>
  </si>
  <si>
    <t>1 - проводятся
0 - не проводятся</t>
  </si>
  <si>
    <r>
      <t>1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Times New Roman"/>
        <family val="1"/>
        <charset val="204"/>
      </rPr>
      <t>1 -</t>
    </r>
    <r>
      <rPr>
        <sz val="12"/>
        <color theme="1"/>
        <rFont val="Times New Roman"/>
        <family val="1"/>
        <charset val="204"/>
      </rPr>
      <t xml:space="preserve"> наличие
0 - отсутствие</t>
    </r>
  </si>
  <si>
    <t>2 - соответствует;
1 - частично соответствует;
0 - не соответствует</t>
  </si>
  <si>
    <t>соответствует/не соответствует</t>
  </si>
  <si>
    <t>2 - наличие
0 - отсутствие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</si>
  <si>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1 -</t>
    </r>
    <r>
      <rPr>
        <sz val="12"/>
        <color theme="1"/>
        <rFont val="Times New Roman"/>
        <family val="1"/>
        <charset val="204"/>
      </rPr>
      <t xml:space="preserve"> наличие
0 - отсутствие</t>
    </r>
  </si>
  <si>
    <r>
      <rPr>
        <sz val="11"/>
        <color theme="1"/>
        <rFont val="Times New Roman"/>
        <family val="1"/>
        <charset val="204"/>
      </rPr>
      <t>1 -</t>
    </r>
    <r>
      <rPr>
        <sz val="12"/>
        <color theme="1"/>
        <rFont val="Times New Roman"/>
        <family val="1"/>
        <charset val="204"/>
      </rPr>
      <t xml:space="preserve"> наличие
0 - отсутствие</t>
    </r>
  </si>
  <si>
    <t>1 - изучается
0 - не изучается</t>
  </si>
  <si>
    <t>изучается/не изучается</t>
  </si>
  <si>
    <t>Изучение мнения населения о качестве оказания муниципальных услуг в соответствии с установленным порядком</t>
  </si>
  <si>
    <t>Осуществление мониторинга потребности в муниципальных услугах</t>
  </si>
  <si>
    <t>1 - осуществляется
0 - не осуществляется</t>
  </si>
  <si>
    <t>1 - утверждается
0 - не утверждается</t>
  </si>
  <si>
    <t>Утверждение бюджета на очередной финансовый год и плановый период</t>
  </si>
  <si>
    <t>1</t>
  </si>
  <si>
    <t>3</t>
  </si>
  <si>
    <t>2</t>
  </si>
  <si>
    <t>Темп роста поступлений налоговых (неналоговых) доходов бюджета муниципального образования к соответствующему периоду прошлого года (пункты 2.5. и 2.6.)</t>
  </si>
  <si>
    <t>Налоговые</t>
  </si>
  <si>
    <t>Неналоговые</t>
  </si>
  <si>
    <t>2015/2014</t>
  </si>
  <si>
    <t>2014/2013</t>
  </si>
  <si>
    <t>Финансовые нарушения по актам КСП, КРО в 2015 году</t>
  </si>
  <si>
    <t>Всего расходы</t>
  </si>
  <si>
    <t>Доля %</t>
  </si>
  <si>
    <t>Финансовые нарушения по актам КСП в 2014 году</t>
  </si>
  <si>
    <t>Доля расходов бюджета муниципального образования, формируемых в рамках целевых программ в общем объеме расходов бюджета (за исключением расходов, осуществляемых за счет иных межбюджетных трансфертов, предоставляемых в рамках целевых программ Ханты-Мансийского автономного округа – Югры и муниципального образования Кондинский район) (пункт 1.5.)</t>
  </si>
  <si>
    <t>2015 год</t>
  </si>
  <si>
    <t>Непрограммные расходы</t>
  </si>
  <si>
    <t>Расходы в рамках программ</t>
  </si>
  <si>
    <t>Доля расходов в рамках программ</t>
  </si>
  <si>
    <t>2014 год</t>
  </si>
  <si>
    <t>Финансовые нарушения по актам КСП, КРО в 2016 году</t>
  </si>
  <si>
    <t>2016 год</t>
  </si>
  <si>
    <t>2016/2015</t>
  </si>
  <si>
    <t>бюджетый эффект от реализации меропр доходы</t>
  </si>
  <si>
    <t>полученный бюджетный эффект расходы</t>
  </si>
  <si>
    <t>бюджетый эффект от реализации меропр расходы</t>
  </si>
  <si>
    <t>полученный бюджетный эффект доходы</t>
  </si>
  <si>
    <t>Достигнутый бюджетный эффект от реализации Плана мероприятий по росту доходов, оптимизации расходов бюджета и совершенствованию долговой политики муниципального образования п 1.9</t>
  </si>
  <si>
    <t>достигнутый бюджетный эффект</t>
  </si>
  <si>
    <t>Темп роста поступлений налоговых (неналоговых) доходов бюджета муниципального образования к соответствующему периоду прошлого года (пункты 2.6. и 2.7.)</t>
  </si>
  <si>
    <t>Отношение сумм финансовых нарушений согласно предписаниям (представлениям), выявленных по актам ревизии, к расходам бюджета муниципального образования (пункт 2.8.)</t>
  </si>
  <si>
    <t>Проведение публичных слушаний по проекту бюджета муниципального образования и проекту отчета об исполнении бюджета муниципального образования в соответствии с установленным порядком</t>
  </si>
  <si>
    <t>средний балл</t>
  </si>
  <si>
    <t>максимальный балл</t>
  </si>
  <si>
    <t>&gt;X:\ОТДЕЛ БЮДЖЕТНОГО ПЛАНИРОВАНИЯ\программа &gt;оптимизации расходов\2016\Отчеты\за 2016 год/ прилож 5 за 2016 год поселений</t>
  </si>
  <si>
    <t>Расчет оценки качества организации и осуществления бюджетного процесса органами местного самоуправления городских и сельских поселений Кондинского района за 2016 год.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</si>
</sst>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#,##0.00\ _₽"/>
  </numFmts>
  <fonts count="1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top" wrapText="1"/>
    </xf>
    <xf numFmtId="0" fontId="9" fillId="2" borderId="12" xfId="0" applyFont="1" applyFill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4" fillId="0" borderId="2" xfId="1" applyFont="1" applyBorder="1" applyAlignment="1" applyProtection="1">
      <alignment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4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3" xfId="0" applyBorder="1"/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4" fontId="0" fillId="0" borderId="13" xfId="0" applyNumberFormat="1" applyBorder="1"/>
    <xf numFmtId="0" fontId="0" fillId="0" borderId="0" xfId="0" applyAlignment="1"/>
    <xf numFmtId="0" fontId="0" fillId="0" borderId="16" xfId="0" applyBorder="1"/>
    <xf numFmtId="0" fontId="9" fillId="0" borderId="12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4" fontId="0" fillId="0" borderId="18" xfId="0" applyNumberFormat="1" applyFont="1" applyBorder="1" applyAlignment="1">
      <alignment horizontal="right" vertical="center"/>
    </xf>
    <xf numFmtId="4" fontId="9" fillId="0" borderId="19" xfId="0" applyNumberFormat="1" applyFont="1" applyFill="1" applyBorder="1" applyAlignment="1">
      <alignment horizontal="right" vertical="center"/>
    </xf>
    <xf numFmtId="0" fontId="0" fillId="0" borderId="20" xfId="0" applyBorder="1"/>
    <xf numFmtId="4" fontId="0" fillId="0" borderId="13" xfId="0" applyNumberFormat="1" applyFill="1" applyBorder="1"/>
    <xf numFmtId="0" fontId="0" fillId="0" borderId="21" xfId="0" applyBorder="1"/>
    <xf numFmtId="0" fontId="9" fillId="0" borderId="20" xfId="0" applyFont="1" applyBorder="1"/>
    <xf numFmtId="0" fontId="9" fillId="0" borderId="16" xfId="0" applyFont="1" applyBorder="1"/>
    <xf numFmtId="4" fontId="9" fillId="0" borderId="16" xfId="0" applyNumberFormat="1" applyFont="1" applyBorder="1"/>
    <xf numFmtId="4" fontId="9" fillId="0" borderId="16" xfId="0" applyNumberFormat="1" applyFont="1" applyFill="1" applyBorder="1"/>
    <xf numFmtId="4" fontId="9" fillId="0" borderId="22" xfId="0" applyNumberFormat="1" applyFont="1" applyBorder="1"/>
    <xf numFmtId="0" fontId="0" fillId="0" borderId="23" xfId="0" applyBorder="1"/>
    <xf numFmtId="0" fontId="0" fillId="0" borderId="24" xfId="0" applyBorder="1"/>
    <xf numFmtId="4" fontId="0" fillId="0" borderId="24" xfId="0" applyNumberFormat="1" applyBorder="1"/>
    <xf numFmtId="4" fontId="0" fillId="0" borderId="24" xfId="0" applyNumberFormat="1" applyFill="1" applyBorder="1"/>
    <xf numFmtId="164" fontId="0" fillId="0" borderId="25" xfId="0" applyNumberFormat="1" applyBorder="1"/>
    <xf numFmtId="0" fontId="0" fillId="0" borderId="26" xfId="0" applyBorder="1"/>
    <xf numFmtId="4" fontId="0" fillId="0" borderId="26" xfId="0" applyNumberFormat="1" applyBorder="1"/>
    <xf numFmtId="4" fontId="0" fillId="0" borderId="18" xfId="0" applyNumberFormat="1" applyBorder="1"/>
    <xf numFmtId="4" fontId="0" fillId="0" borderId="19" xfId="0" applyNumberFormat="1" applyBorder="1"/>
    <xf numFmtId="4" fontId="0" fillId="3" borderId="24" xfId="0" applyNumberFormat="1" applyFill="1" applyBorder="1"/>
    <xf numFmtId="0" fontId="0" fillId="0" borderId="0" xfId="0" applyBorder="1"/>
    <xf numFmtId="4" fontId="0" fillId="0" borderId="0" xfId="0" applyNumberFormat="1" applyBorder="1"/>
    <xf numFmtId="164" fontId="0" fillId="0" borderId="0" xfId="0" applyNumberFormat="1" applyBorder="1"/>
    <xf numFmtId="164" fontId="0" fillId="3" borderId="0" xfId="0" applyNumberFormat="1" applyFill="1" applyBorder="1"/>
    <xf numFmtId="0" fontId="0" fillId="0" borderId="27" xfId="0" applyBorder="1" applyAlignment="1">
      <alignment wrapText="1"/>
    </xf>
    <xf numFmtId="0" fontId="0" fillId="0" borderId="18" xfId="0" applyFont="1" applyBorder="1" applyAlignment="1">
      <alignment horizontal="right" vertical="center"/>
    </xf>
    <xf numFmtId="4" fontId="9" fillId="0" borderId="28" xfId="0" applyNumberFormat="1" applyFont="1" applyFill="1" applyBorder="1" applyAlignment="1">
      <alignment horizontal="center" vertical="center"/>
    </xf>
    <xf numFmtId="0" fontId="0" fillId="0" borderId="29" xfId="0" applyBorder="1"/>
    <xf numFmtId="4" fontId="0" fillId="0" borderId="13" xfId="0" applyNumberFormat="1" applyFon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10" fontId="9" fillId="0" borderId="24" xfId="0" applyNumberFormat="1" applyFont="1" applyBorder="1" applyAlignment="1">
      <alignment horizontal="center" vertical="center"/>
    </xf>
    <xf numFmtId="0" fontId="0" fillId="0" borderId="30" xfId="0" applyBorder="1"/>
    <xf numFmtId="0" fontId="9" fillId="0" borderId="30" xfId="0" applyFont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0" fillId="0" borderId="13" xfId="0" applyBorder="1" applyAlignment="1">
      <alignment wrapText="1"/>
    </xf>
    <xf numFmtId="10" fontId="0" fillId="0" borderId="13" xfId="0" applyNumberFormat="1" applyBorder="1"/>
    <xf numFmtId="0" fontId="0" fillId="0" borderId="27" xfId="0" applyBorder="1"/>
    <xf numFmtId="0" fontId="9" fillId="0" borderId="18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10" fontId="9" fillId="0" borderId="25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31" xfId="0" applyBorder="1"/>
    <xf numFmtId="10" fontId="9" fillId="0" borderId="0" xfId="0" applyNumberFormat="1" applyFont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0" fontId="0" fillId="0" borderId="36" xfId="0" applyBorder="1"/>
    <xf numFmtId="0" fontId="0" fillId="0" borderId="37" xfId="0" applyFont="1" applyBorder="1"/>
    <xf numFmtId="0" fontId="0" fillId="0" borderId="38" xfId="0" applyFont="1" applyBorder="1"/>
    <xf numFmtId="0" fontId="0" fillId="0" borderId="21" xfId="0" applyBorder="1" applyAlignment="1">
      <alignment wrapText="1"/>
    </xf>
    <xf numFmtId="0" fontId="0" fillId="0" borderId="37" xfId="0" applyBorder="1"/>
    <xf numFmtId="0" fontId="0" fillId="0" borderId="38" xfId="0" applyBorder="1"/>
    <xf numFmtId="0" fontId="9" fillId="0" borderId="39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9" fillId="0" borderId="32" xfId="0" applyNumberFormat="1" applyFont="1" applyBorder="1" applyAlignment="1">
      <alignment horizontal="right" vertical="center"/>
    </xf>
    <xf numFmtId="4" fontId="9" fillId="0" borderId="32" xfId="0" applyNumberFormat="1" applyFont="1" applyFill="1" applyBorder="1" applyAlignment="1">
      <alignment horizontal="right" vertical="center"/>
    </xf>
    <xf numFmtId="0" fontId="9" fillId="0" borderId="36" xfId="0" applyFont="1" applyBorder="1"/>
    <xf numFmtId="0" fontId="0" fillId="0" borderId="32" xfId="0" applyBorder="1"/>
    <xf numFmtId="4" fontId="0" fillId="0" borderId="16" xfId="0" applyNumberFormat="1" applyFont="1" applyBorder="1"/>
    <xf numFmtId="0" fontId="9" fillId="0" borderId="32" xfId="0" applyFont="1" applyBorder="1"/>
    <xf numFmtId="2" fontId="9" fillId="0" borderId="32" xfId="0" applyNumberFormat="1" applyFont="1" applyBorder="1"/>
    <xf numFmtId="164" fontId="9" fillId="0" borderId="32" xfId="0" applyNumberFormat="1" applyFont="1" applyBorder="1"/>
    <xf numFmtId="0" fontId="9" fillId="0" borderId="33" xfId="0" applyFont="1" applyBorder="1"/>
    <xf numFmtId="0" fontId="9" fillId="0" borderId="34" xfId="0" applyFont="1" applyBorder="1"/>
    <xf numFmtId="4" fontId="9" fillId="0" borderId="34" xfId="0" applyNumberFormat="1" applyFont="1" applyBorder="1"/>
    <xf numFmtId="4" fontId="9" fillId="0" borderId="35" xfId="0" applyNumberFormat="1" applyFont="1" applyBorder="1"/>
    <xf numFmtId="0" fontId="0" fillId="2" borderId="1" xfId="0" applyNumberForma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0" fillId="2" borderId="1" xfId="0" applyNumberFormat="1" applyFill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29" xfId="0" applyBorder="1" applyAlignment="1">
      <alignment wrapText="1"/>
    </xf>
    <xf numFmtId="10" fontId="9" fillId="0" borderId="32" xfId="0" applyNumberFormat="1" applyFont="1" applyBorder="1"/>
    <xf numFmtId="10" fontId="9" fillId="0" borderId="32" xfId="0" applyNumberFormat="1" applyFont="1" applyFill="1" applyBorder="1"/>
    <xf numFmtId="10" fontId="9" fillId="3" borderId="32" xfId="0" applyNumberFormat="1" applyFont="1" applyFill="1" applyBorder="1"/>
    <xf numFmtId="165" fontId="0" fillId="0" borderId="18" xfId="0" applyNumberFormat="1" applyFont="1" applyBorder="1" applyAlignment="1">
      <alignment horizontal="right" vertical="center"/>
    </xf>
    <xf numFmtId="165" fontId="9" fillId="0" borderId="40" xfId="0" applyNumberFormat="1" applyFont="1" applyFill="1" applyBorder="1" applyAlignment="1">
      <alignment horizontal="center" vertical="center"/>
    </xf>
    <xf numFmtId="165" fontId="0" fillId="0" borderId="13" xfId="0" applyNumberFormat="1" applyFon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9" fillId="0" borderId="28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top"/>
    </xf>
    <xf numFmtId="4" fontId="9" fillId="2" borderId="1" xfId="0" applyNumberFormat="1" applyFont="1" applyFill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0" fontId="9" fillId="0" borderId="0" xfId="0" applyFont="1"/>
    <xf numFmtId="4" fontId="9" fillId="2" borderId="1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justify" vertical="top" wrapText="1"/>
    </xf>
    <xf numFmtId="0" fontId="10" fillId="0" borderId="6" xfId="0" applyFont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vertical="top"/>
    </xf>
    <xf numFmtId="0" fontId="12" fillId="2" borderId="1" xfId="0" applyNumberFormat="1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3" fillId="0" borderId="0" xfId="0" applyFont="1"/>
    <xf numFmtId="4" fontId="13" fillId="0" borderId="0" xfId="0" applyNumberFormat="1" applyFont="1"/>
    <xf numFmtId="4" fontId="14" fillId="0" borderId="0" xfId="0" applyNumberFormat="1" applyFont="1"/>
    <xf numFmtId="4" fontId="9" fillId="4" borderId="1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top" wrapText="1"/>
    </xf>
    <xf numFmtId="4" fontId="0" fillId="0" borderId="0" xfId="0" applyNumberFormat="1"/>
    <xf numFmtId="0" fontId="3" fillId="0" borderId="2" xfId="0" applyFont="1" applyFill="1" applyBorder="1" applyAlignment="1">
      <alignment vertical="top" wrapText="1"/>
    </xf>
    <xf numFmtId="0" fontId="9" fillId="0" borderId="27" xfId="0" applyFont="1" applyBorder="1"/>
    <xf numFmtId="0" fontId="15" fillId="2" borderId="1" xfId="0" applyNumberFormat="1" applyFont="1" applyFill="1" applyBorder="1" applyAlignment="1">
      <alignment vertical="center"/>
    </xf>
    <xf numFmtId="0" fontId="16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8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3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D9C6260AE4B7262183B7CD2B7DB7D4E6A60851B386276587935D05DEB84112F9CA2823F333E15C147FE9F0C4NEw5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75"/>
  <sheetViews>
    <sheetView tabSelected="1" view="pageBreakPreview" zoomScale="60" zoomScaleNormal="82" workbookViewId="0">
      <pane ySplit="1725" activePane="bottomLeft"/>
      <selection activeCell="C2" sqref="C2"/>
      <selection pane="bottomLeft" activeCell="B65" sqref="B65"/>
    </sheetView>
  </sheetViews>
  <sheetFormatPr defaultRowHeight="15"/>
  <cols>
    <col min="2" max="2" width="57.85546875" customWidth="1"/>
    <col min="3" max="3" width="20.42578125" customWidth="1"/>
    <col min="4" max="4" width="25.140625" customWidth="1"/>
    <col min="5" max="5" width="21" customWidth="1"/>
    <col min="6" max="23" width="9.140625" customWidth="1"/>
  </cols>
  <sheetData>
    <row r="2" spans="1:25" ht="18.75">
      <c r="C2" s="157" t="s">
        <v>180</v>
      </c>
    </row>
    <row r="4" spans="1:25" ht="15.75" thickBot="1"/>
    <row r="5" spans="1:25" ht="19.5" customHeight="1" thickBot="1">
      <c r="A5" s="172" t="s">
        <v>0</v>
      </c>
      <c r="B5" s="172" t="s">
        <v>1</v>
      </c>
      <c r="C5" s="172" t="s">
        <v>2</v>
      </c>
      <c r="D5" s="2" t="s">
        <v>3</v>
      </c>
      <c r="E5" s="158" t="s">
        <v>5</v>
      </c>
      <c r="F5" s="167" t="s">
        <v>90</v>
      </c>
      <c r="G5" s="168"/>
      <c r="H5" s="161" t="s">
        <v>91</v>
      </c>
      <c r="I5" s="161"/>
      <c r="J5" s="161" t="s">
        <v>92</v>
      </c>
      <c r="K5" s="161"/>
      <c r="L5" s="161" t="s">
        <v>93</v>
      </c>
      <c r="M5" s="161"/>
      <c r="N5" s="160" t="s">
        <v>94</v>
      </c>
      <c r="O5" s="160"/>
      <c r="P5" s="160" t="s">
        <v>95</v>
      </c>
      <c r="Q5" s="160"/>
      <c r="R5" s="160" t="s">
        <v>96</v>
      </c>
      <c r="S5" s="160"/>
      <c r="T5" s="160" t="s">
        <v>97</v>
      </c>
      <c r="U5" s="160"/>
      <c r="V5" s="160" t="s">
        <v>98</v>
      </c>
      <c r="W5" s="160"/>
      <c r="X5" s="160" t="s">
        <v>99</v>
      </c>
      <c r="Y5" s="160"/>
    </row>
    <row r="6" spans="1:25" ht="30.75" thickBot="1">
      <c r="A6" s="173"/>
      <c r="B6" s="173"/>
      <c r="C6" s="173"/>
      <c r="D6" s="3" t="s">
        <v>4</v>
      </c>
      <c r="E6" s="159"/>
      <c r="F6" s="14" t="s">
        <v>100</v>
      </c>
      <c r="G6" s="15" t="s">
        <v>101</v>
      </c>
      <c r="H6" s="14" t="s">
        <v>100</v>
      </c>
      <c r="I6" s="15" t="s">
        <v>101</v>
      </c>
      <c r="J6" s="14" t="s">
        <v>100</v>
      </c>
      <c r="K6" s="15" t="s">
        <v>101</v>
      </c>
      <c r="L6" s="14" t="s">
        <v>100</v>
      </c>
      <c r="M6" s="15" t="s">
        <v>101</v>
      </c>
      <c r="N6" s="14" t="s">
        <v>100</v>
      </c>
      <c r="O6" s="15" t="s">
        <v>101</v>
      </c>
      <c r="P6" s="14" t="s">
        <v>100</v>
      </c>
      <c r="Q6" s="15" t="s">
        <v>101</v>
      </c>
      <c r="R6" s="14" t="s">
        <v>100</v>
      </c>
      <c r="S6" s="15" t="s">
        <v>101</v>
      </c>
      <c r="T6" s="14" t="s">
        <v>100</v>
      </c>
      <c r="U6" s="15" t="s">
        <v>101</v>
      </c>
      <c r="V6" s="14" t="s">
        <v>100</v>
      </c>
      <c r="W6" s="15" t="s">
        <v>101</v>
      </c>
      <c r="X6" s="14" t="s">
        <v>100</v>
      </c>
      <c r="Y6" s="15" t="s">
        <v>101</v>
      </c>
    </row>
    <row r="7" spans="1:25" ht="16.5" thickBot="1">
      <c r="A7" s="4">
        <v>1</v>
      </c>
      <c r="B7" s="3">
        <v>2</v>
      </c>
      <c r="C7" s="3">
        <v>3</v>
      </c>
      <c r="D7" s="3">
        <v>4</v>
      </c>
      <c r="E7" s="5">
        <v>5</v>
      </c>
      <c r="F7" s="35"/>
      <c r="G7" s="35"/>
      <c r="H7" s="35"/>
      <c r="I7" s="35"/>
      <c r="J7" s="35"/>
      <c r="K7" s="35"/>
      <c r="L7" s="35"/>
      <c r="M7" s="35"/>
      <c r="N7" s="119"/>
      <c r="O7" s="35"/>
      <c r="P7" s="120"/>
      <c r="Q7" s="35"/>
      <c r="R7" s="119"/>
      <c r="S7" s="35"/>
      <c r="T7" s="37"/>
      <c r="U7" s="35"/>
      <c r="V7" s="37"/>
      <c r="W7" s="35"/>
      <c r="X7" s="120"/>
      <c r="Y7" s="35"/>
    </row>
    <row r="8" spans="1:25" s="134" customFormat="1" ht="16.5" thickBot="1">
      <c r="A8" s="162" t="s">
        <v>6</v>
      </c>
      <c r="B8" s="163"/>
      <c r="C8" s="163"/>
      <c r="D8" s="164"/>
      <c r="E8" s="130">
        <v>3</v>
      </c>
      <c r="F8" s="131"/>
      <c r="G8" s="132">
        <f>G18*E8</f>
        <v>54</v>
      </c>
      <c r="H8" s="133"/>
      <c r="I8" s="132">
        <f>I18*E8</f>
        <v>27</v>
      </c>
      <c r="J8" s="133"/>
      <c r="K8" s="132">
        <f>K18*E8</f>
        <v>54</v>
      </c>
      <c r="L8" s="133"/>
      <c r="M8" s="132">
        <f>M18*E8</f>
        <v>33</v>
      </c>
      <c r="N8" s="133"/>
      <c r="O8" s="132">
        <f>O18*E8</f>
        <v>6</v>
      </c>
      <c r="P8" s="133"/>
      <c r="Q8" s="132">
        <f>Q18*E8</f>
        <v>52.5</v>
      </c>
      <c r="R8" s="133"/>
      <c r="S8" s="132">
        <f>S18*E8</f>
        <v>28.5</v>
      </c>
      <c r="T8" s="131"/>
      <c r="U8" s="132">
        <f>U18*E8</f>
        <v>51</v>
      </c>
      <c r="V8" s="131"/>
      <c r="W8" s="132">
        <f>W18*E8</f>
        <v>42</v>
      </c>
      <c r="X8" s="133"/>
      <c r="Y8" s="132">
        <f>Y18*E8</f>
        <v>51</v>
      </c>
    </row>
    <row r="9" spans="1:25" ht="34.5" customHeight="1" thickBot="1">
      <c r="A9" s="1" t="s">
        <v>7</v>
      </c>
      <c r="B9" s="20" t="s">
        <v>146</v>
      </c>
      <c r="C9" s="31" t="s">
        <v>8</v>
      </c>
      <c r="D9" s="20" t="s">
        <v>145</v>
      </c>
      <c r="E9" s="17">
        <v>0.5</v>
      </c>
      <c r="F9" s="38">
        <v>1</v>
      </c>
      <c r="G9" s="35">
        <f>F9*E9</f>
        <v>0.5</v>
      </c>
      <c r="H9" s="119">
        <v>1</v>
      </c>
      <c r="I9" s="35">
        <f>H9*E9</f>
        <v>0.5</v>
      </c>
      <c r="J9" s="119">
        <v>1</v>
      </c>
      <c r="K9" s="35">
        <f>J9*E9</f>
        <v>0.5</v>
      </c>
      <c r="L9" s="119">
        <v>1</v>
      </c>
      <c r="M9" s="35">
        <f>L9*E9</f>
        <v>0.5</v>
      </c>
      <c r="N9" s="119">
        <v>1</v>
      </c>
      <c r="O9" s="35">
        <f>N9*E9</f>
        <v>0.5</v>
      </c>
      <c r="P9" s="119">
        <v>1</v>
      </c>
      <c r="Q9" s="35">
        <f>P9*E9</f>
        <v>0.5</v>
      </c>
      <c r="R9" s="119">
        <v>1</v>
      </c>
      <c r="S9" s="35">
        <f>R9*E9</f>
        <v>0.5</v>
      </c>
      <c r="T9" s="119">
        <v>1</v>
      </c>
      <c r="U9" s="35">
        <f>T9*E9</f>
        <v>0.5</v>
      </c>
      <c r="V9" s="37">
        <v>1</v>
      </c>
      <c r="W9" s="35">
        <f>V9*E9</f>
        <v>0.5</v>
      </c>
      <c r="X9" s="119">
        <v>1</v>
      </c>
      <c r="Y9" s="35">
        <f>X9*E9</f>
        <v>0.5</v>
      </c>
    </row>
    <row r="10" spans="1:25" ht="67.5" customHeight="1" thickBot="1">
      <c r="A10" s="1" t="s">
        <v>9</v>
      </c>
      <c r="B10" s="21" t="s">
        <v>10</v>
      </c>
      <c r="C10" s="6" t="s">
        <v>8</v>
      </c>
      <c r="D10" s="7" t="s">
        <v>103</v>
      </c>
      <c r="E10" s="17">
        <v>0.5</v>
      </c>
      <c r="F10" s="38" t="s">
        <v>147</v>
      </c>
      <c r="G10" s="35">
        <f t="shared" ref="G10:G17" si="0">F10*E10</f>
        <v>0.5</v>
      </c>
      <c r="H10" s="119">
        <v>1</v>
      </c>
      <c r="I10" s="35">
        <f t="shared" ref="I10:I17" si="1">H10*E10</f>
        <v>0.5</v>
      </c>
      <c r="J10" s="119">
        <v>1</v>
      </c>
      <c r="K10" s="35">
        <f t="shared" ref="K10:K16" si="2">J10*E10</f>
        <v>0.5</v>
      </c>
      <c r="L10" s="119">
        <v>1</v>
      </c>
      <c r="M10" s="35">
        <f t="shared" ref="M10:M17" si="3">L10*E10</f>
        <v>0.5</v>
      </c>
      <c r="N10" s="119">
        <v>1</v>
      </c>
      <c r="O10" s="35">
        <f t="shared" ref="O10:O17" si="4">N10*E10</f>
        <v>0.5</v>
      </c>
      <c r="P10" s="119">
        <v>1</v>
      </c>
      <c r="Q10" s="35">
        <f t="shared" ref="Q10:Q17" si="5">P10*E10</f>
        <v>0.5</v>
      </c>
      <c r="R10" s="119">
        <v>1</v>
      </c>
      <c r="S10" s="35">
        <f t="shared" ref="S10:S17" si="6">R10*E10</f>
        <v>0.5</v>
      </c>
      <c r="T10" s="119">
        <v>1</v>
      </c>
      <c r="U10" s="35">
        <f t="shared" ref="U10:U17" si="7">T10*E10</f>
        <v>0.5</v>
      </c>
      <c r="V10" s="37">
        <v>1</v>
      </c>
      <c r="W10" s="35">
        <f t="shared" ref="W10:W17" si="8">V10*E10</f>
        <v>0.5</v>
      </c>
      <c r="X10" s="119">
        <v>1</v>
      </c>
      <c r="Y10" s="35">
        <f t="shared" ref="Y10:Y17" si="9">X10*E10</f>
        <v>0.5</v>
      </c>
    </row>
    <row r="11" spans="1:25" ht="64.5" customHeight="1" thickBot="1">
      <c r="A11" s="1" t="s">
        <v>11</v>
      </c>
      <c r="B11" s="31" t="s">
        <v>102</v>
      </c>
      <c r="C11" s="31" t="s">
        <v>8</v>
      </c>
      <c r="D11" s="20" t="s">
        <v>104</v>
      </c>
      <c r="E11" s="17">
        <v>0.5</v>
      </c>
      <c r="F11" s="38" t="s">
        <v>147</v>
      </c>
      <c r="G11" s="35">
        <f t="shared" si="0"/>
        <v>0.5</v>
      </c>
      <c r="H11" s="119">
        <v>1</v>
      </c>
      <c r="I11" s="35">
        <f t="shared" si="1"/>
        <v>0.5</v>
      </c>
      <c r="J11" s="119">
        <v>1</v>
      </c>
      <c r="K11" s="35">
        <f t="shared" si="2"/>
        <v>0.5</v>
      </c>
      <c r="L11" s="119">
        <v>1</v>
      </c>
      <c r="M11" s="35">
        <f t="shared" si="3"/>
        <v>0.5</v>
      </c>
      <c r="N11" s="119">
        <v>1</v>
      </c>
      <c r="O11" s="35">
        <f t="shared" si="4"/>
        <v>0.5</v>
      </c>
      <c r="P11" s="119">
        <v>1</v>
      </c>
      <c r="Q11" s="35">
        <f t="shared" si="5"/>
        <v>0.5</v>
      </c>
      <c r="R11" s="119">
        <v>1</v>
      </c>
      <c r="S11" s="35">
        <f t="shared" si="6"/>
        <v>0.5</v>
      </c>
      <c r="T11" s="119">
        <v>1</v>
      </c>
      <c r="U11" s="35">
        <f t="shared" si="7"/>
        <v>0.5</v>
      </c>
      <c r="V11" s="37">
        <v>1</v>
      </c>
      <c r="W11" s="35">
        <f t="shared" si="8"/>
        <v>0.5</v>
      </c>
      <c r="X11" s="119">
        <v>1</v>
      </c>
      <c r="Y11" s="35">
        <f t="shared" si="9"/>
        <v>0.5</v>
      </c>
    </row>
    <row r="12" spans="1:25" ht="99" customHeight="1" thickBot="1">
      <c r="A12" s="1" t="s">
        <v>12</v>
      </c>
      <c r="B12" s="20" t="s">
        <v>106</v>
      </c>
      <c r="C12" s="31" t="s">
        <v>8</v>
      </c>
      <c r="D12" s="20" t="s">
        <v>105</v>
      </c>
      <c r="E12" s="17">
        <v>2</v>
      </c>
      <c r="F12" s="38" t="s">
        <v>147</v>
      </c>
      <c r="G12" s="35">
        <f t="shared" si="0"/>
        <v>2</v>
      </c>
      <c r="H12" s="119">
        <v>1</v>
      </c>
      <c r="I12" s="35">
        <f t="shared" si="1"/>
        <v>2</v>
      </c>
      <c r="J12" s="119">
        <v>1</v>
      </c>
      <c r="K12" s="35">
        <f t="shared" si="2"/>
        <v>2</v>
      </c>
      <c r="L12" s="140">
        <v>1</v>
      </c>
      <c r="M12" s="35">
        <f t="shared" si="3"/>
        <v>2</v>
      </c>
      <c r="N12" s="140">
        <v>0</v>
      </c>
      <c r="O12" s="35">
        <f t="shared" si="4"/>
        <v>0</v>
      </c>
      <c r="P12" s="119">
        <v>1</v>
      </c>
      <c r="Q12" s="35">
        <f t="shared" si="5"/>
        <v>2</v>
      </c>
      <c r="R12" s="119">
        <v>1</v>
      </c>
      <c r="S12" s="35">
        <f t="shared" si="6"/>
        <v>2</v>
      </c>
      <c r="T12" s="119">
        <v>1</v>
      </c>
      <c r="U12" s="35">
        <f t="shared" si="7"/>
        <v>2</v>
      </c>
      <c r="V12" s="37">
        <v>1</v>
      </c>
      <c r="W12" s="35">
        <f t="shared" si="8"/>
        <v>2</v>
      </c>
      <c r="X12" s="119">
        <v>1</v>
      </c>
      <c r="Y12" s="35">
        <f t="shared" si="9"/>
        <v>2</v>
      </c>
    </row>
    <row r="13" spans="1:25" ht="67.5" customHeight="1" thickBot="1">
      <c r="A13" s="1" t="s">
        <v>13</v>
      </c>
      <c r="B13" s="20" t="s">
        <v>107</v>
      </c>
      <c r="C13" s="31" t="s">
        <v>14</v>
      </c>
      <c r="D13" s="20" t="s">
        <v>108</v>
      </c>
      <c r="E13" s="17">
        <v>3</v>
      </c>
      <c r="F13" s="38" t="s">
        <v>148</v>
      </c>
      <c r="G13" s="35">
        <f t="shared" si="0"/>
        <v>9</v>
      </c>
      <c r="H13" s="140">
        <v>0</v>
      </c>
      <c r="I13" s="35">
        <f t="shared" si="1"/>
        <v>0</v>
      </c>
      <c r="J13" s="119">
        <v>3</v>
      </c>
      <c r="K13" s="35">
        <f t="shared" si="2"/>
        <v>9</v>
      </c>
      <c r="L13" s="156">
        <v>0</v>
      </c>
      <c r="M13" s="35">
        <f t="shared" si="3"/>
        <v>0</v>
      </c>
      <c r="N13" s="140">
        <v>0</v>
      </c>
      <c r="O13" s="35">
        <f t="shared" si="4"/>
        <v>0</v>
      </c>
      <c r="P13" s="119">
        <v>3</v>
      </c>
      <c r="Q13" s="35">
        <f t="shared" si="5"/>
        <v>9</v>
      </c>
      <c r="R13" s="119">
        <v>1</v>
      </c>
      <c r="S13" s="35">
        <f t="shared" si="6"/>
        <v>3</v>
      </c>
      <c r="T13" s="119">
        <v>2</v>
      </c>
      <c r="U13" s="35">
        <f>T13*E13</f>
        <v>6</v>
      </c>
      <c r="V13" s="37">
        <v>3</v>
      </c>
      <c r="W13" s="35">
        <f t="shared" si="8"/>
        <v>9</v>
      </c>
      <c r="X13" s="119">
        <v>3</v>
      </c>
      <c r="Y13" s="35">
        <f t="shared" si="9"/>
        <v>9</v>
      </c>
    </row>
    <row r="14" spans="1:25" ht="112.5" customHeight="1" thickBot="1">
      <c r="A14" s="1" t="s">
        <v>15</v>
      </c>
      <c r="B14" s="18" t="s">
        <v>109</v>
      </c>
      <c r="C14" s="1" t="s">
        <v>8</v>
      </c>
      <c r="D14" s="18" t="s">
        <v>105</v>
      </c>
      <c r="E14" s="17">
        <v>0.5</v>
      </c>
      <c r="F14" s="38" t="s">
        <v>147</v>
      </c>
      <c r="G14" s="35">
        <f t="shared" si="0"/>
        <v>0.5</v>
      </c>
      <c r="H14" s="119">
        <v>1</v>
      </c>
      <c r="I14" s="35">
        <f t="shared" si="1"/>
        <v>0.5</v>
      </c>
      <c r="J14" s="119">
        <v>1</v>
      </c>
      <c r="K14" s="35">
        <f t="shared" si="2"/>
        <v>0.5</v>
      </c>
      <c r="L14" s="119">
        <v>1</v>
      </c>
      <c r="M14" s="35">
        <f t="shared" si="3"/>
        <v>0.5</v>
      </c>
      <c r="N14" s="140">
        <v>0</v>
      </c>
      <c r="O14" s="35">
        <f t="shared" si="4"/>
        <v>0</v>
      </c>
      <c r="P14" s="119">
        <v>1</v>
      </c>
      <c r="Q14" s="35">
        <f t="shared" si="5"/>
        <v>0.5</v>
      </c>
      <c r="R14" s="119">
        <v>1</v>
      </c>
      <c r="S14" s="35">
        <f t="shared" si="6"/>
        <v>0.5</v>
      </c>
      <c r="T14" s="119">
        <v>1</v>
      </c>
      <c r="U14" s="35">
        <f t="shared" si="7"/>
        <v>0.5</v>
      </c>
      <c r="V14" s="37">
        <v>1</v>
      </c>
      <c r="W14" s="35">
        <f t="shared" si="8"/>
        <v>0.5</v>
      </c>
      <c r="X14" s="140">
        <v>0</v>
      </c>
      <c r="Y14" s="35">
        <f t="shared" si="9"/>
        <v>0</v>
      </c>
    </row>
    <row r="15" spans="1:25" ht="65.25" customHeight="1" thickBot="1">
      <c r="A15" s="1" t="s">
        <v>16</v>
      </c>
      <c r="B15" s="19" t="s">
        <v>17</v>
      </c>
      <c r="C15" s="1" t="s">
        <v>8</v>
      </c>
      <c r="D15" s="20" t="s">
        <v>105</v>
      </c>
      <c r="E15" s="17">
        <v>0.5</v>
      </c>
      <c r="F15" s="38" t="s">
        <v>147</v>
      </c>
      <c r="G15" s="35">
        <f t="shared" si="0"/>
        <v>0.5</v>
      </c>
      <c r="H15" s="119">
        <v>1</v>
      </c>
      <c r="I15" s="35">
        <f t="shared" si="1"/>
        <v>0.5</v>
      </c>
      <c r="J15" s="119">
        <v>1</v>
      </c>
      <c r="K15" s="35">
        <f t="shared" si="2"/>
        <v>0.5</v>
      </c>
      <c r="L15" s="156">
        <v>1</v>
      </c>
      <c r="M15" s="35">
        <f t="shared" si="3"/>
        <v>0.5</v>
      </c>
      <c r="N15" s="140">
        <v>0</v>
      </c>
      <c r="O15" s="35">
        <f t="shared" si="4"/>
        <v>0</v>
      </c>
      <c r="P15" s="140">
        <v>0</v>
      </c>
      <c r="Q15" s="35">
        <f t="shared" si="5"/>
        <v>0</v>
      </c>
      <c r="R15" s="140">
        <v>0</v>
      </c>
      <c r="S15" s="35">
        <f t="shared" si="6"/>
        <v>0</v>
      </c>
      <c r="T15" s="119">
        <v>1</v>
      </c>
      <c r="U15" s="35">
        <f t="shared" si="7"/>
        <v>0.5</v>
      </c>
      <c r="V15" s="37">
        <v>1</v>
      </c>
      <c r="W15" s="35">
        <f t="shared" si="8"/>
        <v>0.5</v>
      </c>
      <c r="X15" s="140">
        <v>0</v>
      </c>
      <c r="Y15" s="35">
        <f t="shared" si="9"/>
        <v>0</v>
      </c>
    </row>
    <row r="16" spans="1:25" ht="34.5" customHeight="1" thickBot="1">
      <c r="A16" s="1" t="s">
        <v>18</v>
      </c>
      <c r="B16" s="19" t="s">
        <v>19</v>
      </c>
      <c r="C16" s="1" t="s">
        <v>8</v>
      </c>
      <c r="D16" s="7" t="s">
        <v>105</v>
      </c>
      <c r="E16" s="17">
        <v>0.5</v>
      </c>
      <c r="F16" s="38" t="s">
        <v>147</v>
      </c>
      <c r="G16" s="35">
        <f t="shared" si="0"/>
        <v>0.5</v>
      </c>
      <c r="H16" s="119">
        <v>1</v>
      </c>
      <c r="I16" s="35">
        <f t="shared" si="1"/>
        <v>0.5</v>
      </c>
      <c r="J16" s="119">
        <v>1</v>
      </c>
      <c r="K16" s="35">
        <f t="shared" si="2"/>
        <v>0.5</v>
      </c>
      <c r="L16" s="119">
        <v>1</v>
      </c>
      <c r="M16" s="35">
        <f t="shared" si="3"/>
        <v>0.5</v>
      </c>
      <c r="N16" s="119">
        <v>1</v>
      </c>
      <c r="O16" s="35">
        <f t="shared" si="4"/>
        <v>0.5</v>
      </c>
      <c r="P16" s="119">
        <v>1</v>
      </c>
      <c r="Q16" s="35">
        <f t="shared" si="5"/>
        <v>0.5</v>
      </c>
      <c r="R16" s="119">
        <v>1</v>
      </c>
      <c r="S16" s="35">
        <f t="shared" si="6"/>
        <v>0.5</v>
      </c>
      <c r="T16" s="119">
        <v>1</v>
      </c>
      <c r="U16" s="35">
        <f t="shared" si="7"/>
        <v>0.5</v>
      </c>
      <c r="V16" s="37">
        <v>1</v>
      </c>
      <c r="W16" s="35">
        <f t="shared" si="8"/>
        <v>0.5</v>
      </c>
      <c r="X16" s="119">
        <v>1</v>
      </c>
      <c r="Y16" s="35">
        <f t="shared" si="9"/>
        <v>0.5</v>
      </c>
    </row>
    <row r="17" spans="1:25" ht="66" customHeight="1" thickBot="1">
      <c r="A17" s="1" t="s">
        <v>20</v>
      </c>
      <c r="B17" s="118" t="s">
        <v>21</v>
      </c>
      <c r="C17" s="1" t="s">
        <v>14</v>
      </c>
      <c r="D17" s="20" t="s">
        <v>110</v>
      </c>
      <c r="E17" s="17">
        <v>2</v>
      </c>
      <c r="F17" s="38" t="s">
        <v>149</v>
      </c>
      <c r="G17" s="35">
        <f t="shared" si="0"/>
        <v>4</v>
      </c>
      <c r="H17" s="119">
        <v>2</v>
      </c>
      <c r="I17" s="35">
        <f t="shared" si="1"/>
        <v>4</v>
      </c>
      <c r="J17" s="119">
        <v>2</v>
      </c>
      <c r="K17" s="35">
        <f>J17*E17</f>
        <v>4</v>
      </c>
      <c r="L17" s="119">
        <v>3</v>
      </c>
      <c r="M17" s="35">
        <f t="shared" si="3"/>
        <v>6</v>
      </c>
      <c r="N17" s="140">
        <v>0</v>
      </c>
      <c r="O17" s="35">
        <f t="shared" si="4"/>
        <v>0</v>
      </c>
      <c r="P17" s="119">
        <v>2</v>
      </c>
      <c r="Q17" s="35">
        <f t="shared" si="5"/>
        <v>4</v>
      </c>
      <c r="R17" s="119">
        <v>1</v>
      </c>
      <c r="S17" s="35">
        <f t="shared" si="6"/>
        <v>2</v>
      </c>
      <c r="T17" s="119">
        <v>3</v>
      </c>
      <c r="U17" s="35">
        <f t="shared" si="7"/>
        <v>6</v>
      </c>
      <c r="V17" s="141">
        <v>0</v>
      </c>
      <c r="W17" s="35">
        <f t="shared" si="8"/>
        <v>0</v>
      </c>
      <c r="X17" s="119">
        <v>2</v>
      </c>
      <c r="Y17" s="35">
        <f t="shared" si="9"/>
        <v>4</v>
      </c>
    </row>
    <row r="18" spans="1:25" ht="34.5" customHeight="1" thickBot="1">
      <c r="A18" s="22"/>
      <c r="B18" s="23" t="s">
        <v>22</v>
      </c>
      <c r="C18" s="24"/>
      <c r="D18" s="24"/>
      <c r="E18" s="25"/>
      <c r="F18" s="39"/>
      <c r="G18" s="35">
        <f>SUM(G9:G17)</f>
        <v>18</v>
      </c>
      <c r="H18" s="119"/>
      <c r="I18" s="35">
        <f>SUM(I9:I17)</f>
        <v>9</v>
      </c>
      <c r="J18" s="119"/>
      <c r="K18" s="35">
        <f>SUM(K9:K17)</f>
        <v>18</v>
      </c>
      <c r="L18" s="119"/>
      <c r="M18" s="35">
        <f>SUM(M9:M17)</f>
        <v>11</v>
      </c>
      <c r="N18" s="119"/>
      <c r="O18" s="35">
        <f>SUM(O9:O17)</f>
        <v>2</v>
      </c>
      <c r="P18" s="119"/>
      <c r="Q18" s="35">
        <f>SUM(Q9:Q17)</f>
        <v>17.5</v>
      </c>
      <c r="R18" s="119"/>
      <c r="S18" s="35">
        <f>SUM(S9:S17)</f>
        <v>9.5</v>
      </c>
      <c r="T18" s="119"/>
      <c r="U18" s="35">
        <f>SUM(U9:U17)</f>
        <v>17</v>
      </c>
      <c r="V18" s="37"/>
      <c r="W18" s="35">
        <f>SUM(W9:W17)</f>
        <v>14</v>
      </c>
      <c r="X18" s="119"/>
      <c r="Y18" s="35">
        <f>SUM(Y9:Y17)</f>
        <v>17</v>
      </c>
    </row>
    <row r="19" spans="1:25" s="134" customFormat="1" ht="16.5" thickBot="1">
      <c r="A19" s="162" t="s">
        <v>23</v>
      </c>
      <c r="B19" s="163"/>
      <c r="C19" s="163"/>
      <c r="D19" s="164"/>
      <c r="E19" s="130">
        <v>4.5</v>
      </c>
      <c r="F19" s="135"/>
      <c r="G19" s="132">
        <f>E19*G32</f>
        <v>81</v>
      </c>
      <c r="H19" s="133"/>
      <c r="I19" s="132">
        <f>E19*I32</f>
        <v>74.25</v>
      </c>
      <c r="J19" s="133"/>
      <c r="K19" s="132">
        <f>E19*K32</f>
        <v>85.5</v>
      </c>
      <c r="L19" s="133"/>
      <c r="M19" s="132">
        <f>E19*M32</f>
        <v>72</v>
      </c>
      <c r="N19" s="133"/>
      <c r="O19" s="132">
        <f>E19*O32</f>
        <v>96.75</v>
      </c>
      <c r="P19" s="133"/>
      <c r="Q19" s="132">
        <f>E19*Q32</f>
        <v>74.25</v>
      </c>
      <c r="R19" s="133"/>
      <c r="S19" s="132">
        <f>E19*S32</f>
        <v>103.5</v>
      </c>
      <c r="T19" s="133"/>
      <c r="U19" s="132">
        <f>E19*U32</f>
        <v>87.75</v>
      </c>
      <c r="V19" s="131"/>
      <c r="W19" s="132">
        <f>E19*W32</f>
        <v>83.25</v>
      </c>
      <c r="X19" s="133"/>
      <c r="Y19" s="132">
        <f>E19*Y32</f>
        <v>72</v>
      </c>
    </row>
    <row r="20" spans="1:25" ht="48" customHeight="1" thickBot="1">
      <c r="A20" s="1" t="s">
        <v>24</v>
      </c>
      <c r="B20" s="26" t="s">
        <v>25</v>
      </c>
      <c r="C20" s="27" t="s">
        <v>26</v>
      </c>
      <c r="D20" s="7" t="s">
        <v>111</v>
      </c>
      <c r="E20" s="17">
        <v>0.5</v>
      </c>
      <c r="F20" s="117">
        <v>2</v>
      </c>
      <c r="G20" s="35">
        <f>F20*E20</f>
        <v>1</v>
      </c>
      <c r="H20" s="119">
        <v>3</v>
      </c>
      <c r="I20" s="35">
        <f>H20*E20</f>
        <v>1.5</v>
      </c>
      <c r="J20" s="119">
        <v>1</v>
      </c>
      <c r="K20" s="35">
        <f>E20*J20</f>
        <v>0.5</v>
      </c>
      <c r="L20" s="119">
        <v>1</v>
      </c>
      <c r="M20" s="35">
        <f>L20*E20</f>
        <v>0.5</v>
      </c>
      <c r="N20" s="119">
        <v>1</v>
      </c>
      <c r="O20" s="35">
        <f>N20*E20</f>
        <v>0.5</v>
      </c>
      <c r="P20" s="119">
        <v>1</v>
      </c>
      <c r="Q20" s="35">
        <f>P20*E20</f>
        <v>0.5</v>
      </c>
      <c r="R20" s="119">
        <v>1</v>
      </c>
      <c r="S20" s="35">
        <f>R20*E20</f>
        <v>0.5</v>
      </c>
      <c r="T20" s="119">
        <v>1</v>
      </c>
      <c r="U20" s="35">
        <f>E20*T20</f>
        <v>0.5</v>
      </c>
      <c r="V20" s="37">
        <v>2</v>
      </c>
      <c r="W20" s="35">
        <f>V20*E20</f>
        <v>1</v>
      </c>
      <c r="X20" s="119">
        <v>2</v>
      </c>
      <c r="Y20" s="35">
        <f>E20*X20</f>
        <v>1</v>
      </c>
    </row>
    <row r="21" spans="1:25" ht="136.5" customHeight="1" thickBot="1">
      <c r="A21" s="1" t="s">
        <v>27</v>
      </c>
      <c r="B21" s="16" t="s">
        <v>112</v>
      </c>
      <c r="C21" s="1" t="s">
        <v>8</v>
      </c>
      <c r="D21" s="20" t="s">
        <v>113</v>
      </c>
      <c r="E21" s="17">
        <v>1</v>
      </c>
      <c r="F21" s="117">
        <v>2</v>
      </c>
      <c r="G21" s="35">
        <f t="shared" ref="G21:G31" si="10">F21*E21</f>
        <v>2</v>
      </c>
      <c r="H21" s="119">
        <v>2</v>
      </c>
      <c r="I21" s="35">
        <f t="shared" ref="I21:I31" si="11">H21*E21</f>
        <v>2</v>
      </c>
      <c r="J21" s="119">
        <v>3</v>
      </c>
      <c r="K21" s="35">
        <f t="shared" ref="K21:K31" si="12">E21*J21</f>
        <v>3</v>
      </c>
      <c r="L21" s="119">
        <v>2</v>
      </c>
      <c r="M21" s="35">
        <f t="shared" ref="M21:M31" si="13">L21*E21</f>
        <v>2</v>
      </c>
      <c r="N21" s="119">
        <v>2</v>
      </c>
      <c r="O21" s="35">
        <f t="shared" ref="O21:O31" si="14">N21*E21</f>
        <v>2</v>
      </c>
      <c r="P21" s="119">
        <v>2</v>
      </c>
      <c r="Q21" s="35">
        <f t="shared" ref="Q21:Q31" si="15">P21*E21</f>
        <v>2</v>
      </c>
      <c r="R21" s="119">
        <v>2</v>
      </c>
      <c r="S21" s="35">
        <f t="shared" ref="S21:S31" si="16">R21*E21</f>
        <v>2</v>
      </c>
      <c r="T21" s="119">
        <v>2</v>
      </c>
      <c r="U21" s="35">
        <f t="shared" ref="U21:U30" si="17">E21*T21</f>
        <v>2</v>
      </c>
      <c r="V21" s="37">
        <v>2</v>
      </c>
      <c r="W21" s="35">
        <f t="shared" ref="W21:W31" si="18">V21*E21</f>
        <v>2</v>
      </c>
      <c r="X21" s="119">
        <v>0</v>
      </c>
      <c r="Y21" s="35">
        <f t="shared" ref="Y21:Y31" si="19">E21*X21</f>
        <v>0</v>
      </c>
    </row>
    <row r="22" spans="1:25" ht="331.5" thickBot="1">
      <c r="A22" s="1" t="s">
        <v>28</v>
      </c>
      <c r="B22" s="154" t="s">
        <v>29</v>
      </c>
      <c r="C22" s="1" t="s">
        <v>8</v>
      </c>
      <c r="D22" s="7" t="s">
        <v>114</v>
      </c>
      <c r="E22" s="17">
        <v>1.5</v>
      </c>
      <c r="F22" s="117">
        <v>5</v>
      </c>
      <c r="G22" s="35">
        <f t="shared" si="10"/>
        <v>7.5</v>
      </c>
      <c r="H22" s="119">
        <v>4</v>
      </c>
      <c r="I22" s="35">
        <f t="shared" si="11"/>
        <v>6</v>
      </c>
      <c r="J22" s="119">
        <v>5</v>
      </c>
      <c r="K22" s="35">
        <f t="shared" si="12"/>
        <v>7.5</v>
      </c>
      <c r="L22" s="119">
        <v>4</v>
      </c>
      <c r="M22" s="35">
        <f t="shared" si="13"/>
        <v>6</v>
      </c>
      <c r="N22" s="119">
        <v>5</v>
      </c>
      <c r="O22" s="35">
        <f t="shared" si="14"/>
        <v>7.5</v>
      </c>
      <c r="P22" s="119">
        <v>5</v>
      </c>
      <c r="Q22" s="35">
        <f t="shared" si="15"/>
        <v>7.5</v>
      </c>
      <c r="R22" s="119">
        <v>5</v>
      </c>
      <c r="S22" s="35">
        <f t="shared" si="16"/>
        <v>7.5</v>
      </c>
      <c r="T22" s="119">
        <v>4</v>
      </c>
      <c r="U22" s="35">
        <f t="shared" si="17"/>
        <v>6</v>
      </c>
      <c r="V22" s="37">
        <v>5</v>
      </c>
      <c r="W22" s="35">
        <f t="shared" si="18"/>
        <v>7.5</v>
      </c>
      <c r="X22" s="119">
        <v>5</v>
      </c>
      <c r="Y22" s="35">
        <f t="shared" si="19"/>
        <v>7.5</v>
      </c>
    </row>
    <row r="23" spans="1:25" ht="36.75" customHeight="1" thickBot="1">
      <c r="A23" s="1" t="s">
        <v>30</v>
      </c>
      <c r="B23" s="20" t="s">
        <v>31</v>
      </c>
      <c r="C23" s="28"/>
      <c r="D23" s="20" t="s">
        <v>115</v>
      </c>
      <c r="E23" s="17">
        <v>0.5</v>
      </c>
      <c r="F23" s="117">
        <v>3</v>
      </c>
      <c r="G23" s="35">
        <f t="shared" si="10"/>
        <v>1.5</v>
      </c>
      <c r="H23" s="119">
        <v>3</v>
      </c>
      <c r="I23" s="35">
        <f t="shared" si="11"/>
        <v>1.5</v>
      </c>
      <c r="J23" s="119">
        <v>3</v>
      </c>
      <c r="K23" s="35">
        <f t="shared" si="12"/>
        <v>1.5</v>
      </c>
      <c r="L23" s="119">
        <v>3</v>
      </c>
      <c r="M23" s="35">
        <f t="shared" si="13"/>
        <v>1.5</v>
      </c>
      <c r="N23" s="119">
        <v>3</v>
      </c>
      <c r="O23" s="35">
        <f t="shared" si="14"/>
        <v>1.5</v>
      </c>
      <c r="P23" s="119">
        <v>3</v>
      </c>
      <c r="Q23" s="35">
        <f t="shared" si="15"/>
        <v>1.5</v>
      </c>
      <c r="R23" s="119">
        <v>3</v>
      </c>
      <c r="S23" s="35">
        <f t="shared" si="16"/>
        <v>1.5</v>
      </c>
      <c r="T23" s="119">
        <v>3</v>
      </c>
      <c r="U23" s="35">
        <f t="shared" si="17"/>
        <v>1.5</v>
      </c>
      <c r="V23" s="37">
        <v>3</v>
      </c>
      <c r="W23" s="35">
        <f t="shared" si="18"/>
        <v>1.5</v>
      </c>
      <c r="X23" s="119">
        <v>3</v>
      </c>
      <c r="Y23" s="35">
        <f t="shared" si="19"/>
        <v>1.5</v>
      </c>
    </row>
    <row r="24" spans="1:25" ht="139.5" customHeight="1" thickBot="1">
      <c r="A24" s="1" t="s">
        <v>32</v>
      </c>
      <c r="B24" s="7" t="s">
        <v>116</v>
      </c>
      <c r="C24" s="1" t="s">
        <v>8</v>
      </c>
      <c r="D24" s="7" t="s">
        <v>117</v>
      </c>
      <c r="E24" s="17">
        <v>0.5</v>
      </c>
      <c r="F24" s="117">
        <v>3</v>
      </c>
      <c r="G24" s="35">
        <f t="shared" si="10"/>
        <v>1.5</v>
      </c>
      <c r="H24" s="119">
        <v>3</v>
      </c>
      <c r="I24" s="35">
        <f t="shared" si="11"/>
        <v>1.5</v>
      </c>
      <c r="J24" s="119">
        <v>3</v>
      </c>
      <c r="K24" s="35">
        <f t="shared" si="12"/>
        <v>1.5</v>
      </c>
      <c r="L24" s="119">
        <v>3</v>
      </c>
      <c r="M24" s="35">
        <f t="shared" si="13"/>
        <v>1.5</v>
      </c>
      <c r="N24" s="119">
        <v>3</v>
      </c>
      <c r="O24" s="35">
        <f t="shared" si="14"/>
        <v>1.5</v>
      </c>
      <c r="P24" s="119">
        <v>3</v>
      </c>
      <c r="Q24" s="35">
        <f t="shared" si="15"/>
        <v>1.5</v>
      </c>
      <c r="R24" s="119">
        <v>3</v>
      </c>
      <c r="S24" s="35">
        <f t="shared" si="16"/>
        <v>1.5</v>
      </c>
      <c r="T24" s="119">
        <v>3</v>
      </c>
      <c r="U24" s="35">
        <f t="shared" si="17"/>
        <v>1.5</v>
      </c>
      <c r="V24" s="37">
        <v>3</v>
      </c>
      <c r="W24" s="35">
        <f t="shared" si="18"/>
        <v>1.5</v>
      </c>
      <c r="X24" s="119">
        <v>3</v>
      </c>
      <c r="Y24" s="35">
        <f t="shared" si="19"/>
        <v>1.5</v>
      </c>
    </row>
    <row r="25" spans="1:25" ht="67.5" customHeight="1" thickBot="1">
      <c r="A25" s="1" t="s">
        <v>33</v>
      </c>
      <c r="B25" s="20" t="s">
        <v>34</v>
      </c>
      <c r="C25" s="1" t="s">
        <v>14</v>
      </c>
      <c r="D25" s="20" t="s">
        <v>118</v>
      </c>
      <c r="E25" s="17">
        <v>1.5</v>
      </c>
      <c r="F25" s="117">
        <v>0</v>
      </c>
      <c r="G25" s="35">
        <f>F25*E25</f>
        <v>0</v>
      </c>
      <c r="H25" s="119">
        <v>0</v>
      </c>
      <c r="I25" s="35">
        <f t="shared" si="11"/>
        <v>0</v>
      </c>
      <c r="J25" s="119">
        <v>0</v>
      </c>
      <c r="K25" s="35">
        <f t="shared" si="12"/>
        <v>0</v>
      </c>
      <c r="L25" s="119">
        <v>0</v>
      </c>
      <c r="M25" s="35">
        <f t="shared" si="13"/>
        <v>0</v>
      </c>
      <c r="N25" s="119">
        <v>0</v>
      </c>
      <c r="O25" s="35">
        <f t="shared" si="14"/>
        <v>0</v>
      </c>
      <c r="P25" s="119">
        <v>0</v>
      </c>
      <c r="Q25" s="35">
        <f t="shared" si="15"/>
        <v>0</v>
      </c>
      <c r="R25" s="119">
        <v>0</v>
      </c>
      <c r="S25" s="35">
        <f t="shared" si="16"/>
        <v>0</v>
      </c>
      <c r="T25" s="119">
        <v>2</v>
      </c>
      <c r="U25" s="35">
        <f t="shared" si="17"/>
        <v>3</v>
      </c>
      <c r="V25" s="37">
        <v>0</v>
      </c>
      <c r="W25" s="35">
        <f t="shared" si="18"/>
        <v>0</v>
      </c>
      <c r="X25" s="119">
        <v>0</v>
      </c>
      <c r="Y25" s="35">
        <f t="shared" si="19"/>
        <v>0</v>
      </c>
    </row>
    <row r="26" spans="1:25" ht="67.5" customHeight="1" thickBot="1">
      <c r="A26" s="1" t="s">
        <v>35</v>
      </c>
      <c r="B26" s="20" t="s">
        <v>119</v>
      </c>
      <c r="C26" s="1" t="s">
        <v>14</v>
      </c>
      <c r="D26" s="20" t="s">
        <v>120</v>
      </c>
      <c r="E26" s="17">
        <v>1.5</v>
      </c>
      <c r="F26" s="117">
        <v>0</v>
      </c>
      <c r="G26" s="35">
        <f t="shared" si="10"/>
        <v>0</v>
      </c>
      <c r="H26" s="119">
        <v>0</v>
      </c>
      <c r="I26" s="35">
        <f t="shared" si="11"/>
        <v>0</v>
      </c>
      <c r="J26" s="119">
        <v>0</v>
      </c>
      <c r="K26" s="35">
        <f t="shared" si="12"/>
        <v>0</v>
      </c>
      <c r="L26" s="119">
        <v>0</v>
      </c>
      <c r="M26" s="35">
        <f t="shared" si="13"/>
        <v>0</v>
      </c>
      <c r="N26" s="119">
        <v>3</v>
      </c>
      <c r="O26" s="35">
        <f t="shared" si="14"/>
        <v>4.5</v>
      </c>
      <c r="P26" s="119">
        <v>0</v>
      </c>
      <c r="Q26" s="35">
        <f t="shared" si="15"/>
        <v>0</v>
      </c>
      <c r="R26" s="119">
        <v>3</v>
      </c>
      <c r="S26" s="35">
        <f t="shared" si="16"/>
        <v>4.5</v>
      </c>
      <c r="T26" s="119">
        <v>0</v>
      </c>
      <c r="U26" s="35">
        <f t="shared" si="17"/>
        <v>0</v>
      </c>
      <c r="V26" s="37">
        <v>0</v>
      </c>
      <c r="W26" s="35">
        <f t="shared" si="18"/>
        <v>0</v>
      </c>
      <c r="X26" s="119">
        <v>0</v>
      </c>
      <c r="Y26" s="35">
        <f t="shared" si="19"/>
        <v>0</v>
      </c>
    </row>
    <row r="27" spans="1:25" ht="105.75" customHeight="1" thickBot="1">
      <c r="A27" s="1" t="s">
        <v>36</v>
      </c>
      <c r="B27" s="16" t="s">
        <v>37</v>
      </c>
      <c r="C27" s="1" t="s">
        <v>14</v>
      </c>
      <c r="D27" s="20" t="s">
        <v>121</v>
      </c>
      <c r="E27" s="17">
        <v>0.5</v>
      </c>
      <c r="F27" s="117">
        <v>3</v>
      </c>
      <c r="G27" s="35">
        <f t="shared" si="10"/>
        <v>1.5</v>
      </c>
      <c r="H27" s="119">
        <v>2</v>
      </c>
      <c r="I27" s="35">
        <f t="shared" si="11"/>
        <v>1</v>
      </c>
      <c r="J27" s="119">
        <v>3</v>
      </c>
      <c r="K27" s="35">
        <f t="shared" si="12"/>
        <v>1.5</v>
      </c>
      <c r="L27" s="119">
        <v>2</v>
      </c>
      <c r="M27" s="35">
        <f t="shared" si="13"/>
        <v>1</v>
      </c>
      <c r="N27" s="119">
        <v>2</v>
      </c>
      <c r="O27" s="35">
        <f t="shared" si="14"/>
        <v>1</v>
      </c>
      <c r="P27" s="119">
        <v>2</v>
      </c>
      <c r="Q27" s="35">
        <f t="shared" si="15"/>
        <v>1</v>
      </c>
      <c r="R27" s="119">
        <v>3</v>
      </c>
      <c r="S27" s="35">
        <f t="shared" si="16"/>
        <v>1.5</v>
      </c>
      <c r="T27" s="119">
        <v>2</v>
      </c>
      <c r="U27" s="35">
        <f t="shared" si="17"/>
        <v>1</v>
      </c>
      <c r="V27" s="37">
        <v>3</v>
      </c>
      <c r="W27" s="35">
        <f t="shared" si="18"/>
        <v>1.5</v>
      </c>
      <c r="X27" s="119">
        <v>3</v>
      </c>
      <c r="Y27" s="35">
        <f t="shared" si="19"/>
        <v>1.5</v>
      </c>
    </row>
    <row r="28" spans="1:25" ht="158.25" customHeight="1" thickBot="1">
      <c r="A28" s="1" t="s">
        <v>38</v>
      </c>
      <c r="B28" s="26" t="s">
        <v>39</v>
      </c>
      <c r="C28" s="27" t="s">
        <v>40</v>
      </c>
      <c r="D28" s="20" t="s">
        <v>122</v>
      </c>
      <c r="E28" s="17">
        <v>0.5</v>
      </c>
      <c r="F28" s="117">
        <v>3</v>
      </c>
      <c r="G28" s="35">
        <f t="shared" si="10"/>
        <v>1.5</v>
      </c>
      <c r="H28" s="119">
        <v>3</v>
      </c>
      <c r="I28" s="35">
        <f t="shared" si="11"/>
        <v>1.5</v>
      </c>
      <c r="J28" s="119">
        <v>2</v>
      </c>
      <c r="K28" s="35">
        <f t="shared" si="12"/>
        <v>1</v>
      </c>
      <c r="L28" s="119">
        <v>1</v>
      </c>
      <c r="M28" s="35">
        <v>1</v>
      </c>
      <c r="N28" s="119">
        <v>3</v>
      </c>
      <c r="O28" s="35">
        <f t="shared" si="14"/>
        <v>1.5</v>
      </c>
      <c r="P28" s="119">
        <v>2</v>
      </c>
      <c r="Q28" s="35">
        <f>P28*E28</f>
        <v>1</v>
      </c>
      <c r="R28" s="119">
        <v>3</v>
      </c>
      <c r="S28" s="35">
        <f t="shared" si="16"/>
        <v>1.5</v>
      </c>
      <c r="T28" s="119">
        <v>3</v>
      </c>
      <c r="U28" s="35">
        <f t="shared" si="17"/>
        <v>1.5</v>
      </c>
      <c r="V28" s="37">
        <v>2</v>
      </c>
      <c r="W28" s="35">
        <f t="shared" si="18"/>
        <v>1</v>
      </c>
      <c r="X28" s="119">
        <v>3</v>
      </c>
      <c r="Y28" s="35">
        <f t="shared" si="19"/>
        <v>1.5</v>
      </c>
    </row>
    <row r="29" spans="1:25" ht="65.25" customHeight="1" thickBot="1">
      <c r="A29" s="1" t="s">
        <v>41</v>
      </c>
      <c r="B29" s="16" t="s">
        <v>42</v>
      </c>
      <c r="C29" s="1" t="s">
        <v>14</v>
      </c>
      <c r="D29" s="16" t="s">
        <v>123</v>
      </c>
      <c r="E29" s="17">
        <v>0.5</v>
      </c>
      <c r="F29" s="117">
        <v>2</v>
      </c>
      <c r="G29" s="35">
        <f t="shared" si="10"/>
        <v>1</v>
      </c>
      <c r="H29" s="119">
        <v>2</v>
      </c>
      <c r="I29" s="35">
        <f t="shared" si="11"/>
        <v>1</v>
      </c>
      <c r="J29" s="119">
        <v>2</v>
      </c>
      <c r="K29" s="35">
        <f t="shared" si="12"/>
        <v>1</v>
      </c>
      <c r="L29" s="119">
        <v>2</v>
      </c>
      <c r="M29" s="35">
        <f t="shared" si="13"/>
        <v>1</v>
      </c>
      <c r="N29" s="119">
        <v>2</v>
      </c>
      <c r="O29" s="35">
        <f t="shared" si="14"/>
        <v>1</v>
      </c>
      <c r="P29" s="119">
        <v>2</v>
      </c>
      <c r="Q29" s="35">
        <f t="shared" si="15"/>
        <v>1</v>
      </c>
      <c r="R29" s="119">
        <v>2</v>
      </c>
      <c r="S29" s="35">
        <f>R29*E29</f>
        <v>1</v>
      </c>
      <c r="T29" s="119">
        <v>2</v>
      </c>
      <c r="U29" s="35">
        <f t="shared" si="17"/>
        <v>1</v>
      </c>
      <c r="V29" s="37">
        <v>2</v>
      </c>
      <c r="W29" s="35">
        <f t="shared" si="18"/>
        <v>1</v>
      </c>
      <c r="X29" s="119">
        <v>2</v>
      </c>
      <c r="Y29" s="35">
        <f t="shared" si="19"/>
        <v>1</v>
      </c>
    </row>
    <row r="30" spans="1:25" ht="66.75" customHeight="1" thickBot="1">
      <c r="A30" s="1" t="s">
        <v>43</v>
      </c>
      <c r="B30" s="16" t="s">
        <v>44</v>
      </c>
      <c r="C30" s="1" t="s">
        <v>45</v>
      </c>
      <c r="D30" s="20" t="s">
        <v>124</v>
      </c>
      <c r="E30" s="17">
        <v>0.5</v>
      </c>
      <c r="F30" s="117">
        <v>1</v>
      </c>
      <c r="G30" s="35">
        <f t="shared" si="10"/>
        <v>0.5</v>
      </c>
      <c r="H30" s="119">
        <v>1</v>
      </c>
      <c r="I30" s="35">
        <f t="shared" si="11"/>
        <v>0.5</v>
      </c>
      <c r="J30" s="119">
        <v>1</v>
      </c>
      <c r="K30" s="35">
        <f t="shared" si="12"/>
        <v>0.5</v>
      </c>
      <c r="L30" s="119">
        <v>1</v>
      </c>
      <c r="M30" s="35">
        <f t="shared" si="13"/>
        <v>0.5</v>
      </c>
      <c r="N30" s="119">
        <v>1</v>
      </c>
      <c r="O30" s="35">
        <f t="shared" si="14"/>
        <v>0.5</v>
      </c>
      <c r="P30" s="119">
        <v>1</v>
      </c>
      <c r="Q30" s="35">
        <f t="shared" si="15"/>
        <v>0.5</v>
      </c>
      <c r="R30" s="119">
        <v>1</v>
      </c>
      <c r="S30" s="35">
        <f t="shared" si="16"/>
        <v>0.5</v>
      </c>
      <c r="T30" s="119">
        <v>1</v>
      </c>
      <c r="U30" s="35">
        <f t="shared" si="17"/>
        <v>0.5</v>
      </c>
      <c r="V30" s="37">
        <v>1</v>
      </c>
      <c r="W30" s="35">
        <f t="shared" si="18"/>
        <v>0.5</v>
      </c>
      <c r="X30" s="119">
        <v>1</v>
      </c>
      <c r="Y30" s="35">
        <f t="shared" si="19"/>
        <v>0.5</v>
      </c>
    </row>
    <row r="31" spans="1:25" ht="176.25" customHeight="1" thickBot="1">
      <c r="A31" s="30" t="s">
        <v>126</v>
      </c>
      <c r="B31" s="29" t="s">
        <v>46</v>
      </c>
      <c r="C31" s="27" t="s">
        <v>47</v>
      </c>
      <c r="D31" s="7" t="s">
        <v>125</v>
      </c>
      <c r="E31" s="17">
        <v>1</v>
      </c>
      <c r="F31" s="142">
        <v>0</v>
      </c>
      <c r="G31" s="35">
        <f t="shared" si="10"/>
        <v>0</v>
      </c>
      <c r="H31" s="140">
        <v>0</v>
      </c>
      <c r="I31" s="35">
        <f t="shared" si="11"/>
        <v>0</v>
      </c>
      <c r="J31" s="119">
        <v>1</v>
      </c>
      <c r="K31" s="35">
        <f t="shared" si="12"/>
        <v>1</v>
      </c>
      <c r="L31" s="119">
        <v>1</v>
      </c>
      <c r="M31" s="35">
        <f t="shared" si="13"/>
        <v>1</v>
      </c>
      <c r="N31" s="140">
        <v>0</v>
      </c>
      <c r="O31" s="35">
        <f t="shared" si="14"/>
        <v>0</v>
      </c>
      <c r="P31" s="140">
        <v>0</v>
      </c>
      <c r="Q31" s="35">
        <f t="shared" si="15"/>
        <v>0</v>
      </c>
      <c r="R31" s="119">
        <v>1</v>
      </c>
      <c r="S31" s="35">
        <f t="shared" si="16"/>
        <v>1</v>
      </c>
      <c r="T31" s="119">
        <v>1</v>
      </c>
      <c r="U31" s="35">
        <f>E31*T31</f>
        <v>1</v>
      </c>
      <c r="V31" s="37">
        <v>1</v>
      </c>
      <c r="W31" s="35">
        <f t="shared" si="18"/>
        <v>1</v>
      </c>
      <c r="X31" s="140">
        <v>0</v>
      </c>
      <c r="Y31" s="35">
        <f t="shared" si="19"/>
        <v>0</v>
      </c>
    </row>
    <row r="32" spans="1:25" s="134" customFormat="1" ht="27" customHeight="1" thickBot="1">
      <c r="A32" s="143"/>
      <c r="B32" s="144" t="s">
        <v>48</v>
      </c>
      <c r="C32" s="145"/>
      <c r="D32" s="145"/>
      <c r="E32" s="146"/>
      <c r="F32" s="138"/>
      <c r="G32" s="132">
        <f>SUM(G20:G31)</f>
        <v>18</v>
      </c>
      <c r="H32" s="133"/>
      <c r="I32" s="132">
        <f>SUM(I20:I31)</f>
        <v>16.5</v>
      </c>
      <c r="J32" s="133"/>
      <c r="K32" s="132">
        <f>SUM(K20:K31)</f>
        <v>19</v>
      </c>
      <c r="L32" s="133"/>
      <c r="M32" s="132">
        <f>SUM(M20:M31)</f>
        <v>16</v>
      </c>
      <c r="N32" s="133"/>
      <c r="O32" s="132">
        <f>SUM(O20:O31)</f>
        <v>21.5</v>
      </c>
      <c r="P32" s="133"/>
      <c r="Q32" s="132">
        <f>SUM(Q20:Q31)</f>
        <v>16.5</v>
      </c>
      <c r="R32" s="133"/>
      <c r="S32" s="132">
        <f>SUM(S20:S31)</f>
        <v>23</v>
      </c>
      <c r="T32" s="133"/>
      <c r="U32" s="132">
        <f>SUM(U20:U31)</f>
        <v>19.5</v>
      </c>
      <c r="V32" s="131"/>
      <c r="W32" s="132">
        <f>SUM(W20:W31)</f>
        <v>18.5</v>
      </c>
      <c r="X32" s="133"/>
      <c r="Y32" s="132">
        <f>SUM(Y20:Y31)</f>
        <v>16</v>
      </c>
    </row>
    <row r="33" spans="1:25" s="134" customFormat="1" ht="16.5" thickBot="1">
      <c r="A33" s="162" t="s">
        <v>49</v>
      </c>
      <c r="B33" s="163"/>
      <c r="C33" s="163"/>
      <c r="D33" s="164"/>
      <c r="E33" s="130">
        <v>2.5</v>
      </c>
      <c r="F33" s="138"/>
      <c r="G33" s="132">
        <f>E33*G44</f>
        <v>18.75</v>
      </c>
      <c r="H33" s="133"/>
      <c r="I33" s="132">
        <f>E33*I44</f>
        <v>10</v>
      </c>
      <c r="J33" s="133"/>
      <c r="K33" s="132">
        <f>E33*K44</f>
        <v>30</v>
      </c>
      <c r="L33" s="133"/>
      <c r="M33" s="132">
        <f>E33*M44</f>
        <v>23.75</v>
      </c>
      <c r="N33" s="133"/>
      <c r="O33" s="132">
        <f>E33*O44</f>
        <v>17.5</v>
      </c>
      <c r="P33" s="133"/>
      <c r="Q33" s="132">
        <f>E33*Q44</f>
        <v>30</v>
      </c>
      <c r="R33" s="133"/>
      <c r="S33" s="132">
        <f>E33*S44</f>
        <v>21.25</v>
      </c>
      <c r="T33" s="133"/>
      <c r="U33" s="132">
        <f>E33*U44</f>
        <v>21.25</v>
      </c>
      <c r="V33" s="131"/>
      <c r="W33" s="132">
        <f>E33*W44</f>
        <v>25</v>
      </c>
      <c r="X33" s="133"/>
      <c r="Y33" s="132">
        <f>E33*Y44</f>
        <v>10</v>
      </c>
    </row>
    <row r="34" spans="1:25" ht="48" customHeight="1" thickBot="1">
      <c r="A34" s="1" t="s">
        <v>50</v>
      </c>
      <c r="B34" s="16" t="s">
        <v>51</v>
      </c>
      <c r="C34" s="9" t="s">
        <v>127</v>
      </c>
      <c r="D34" s="7" t="s">
        <v>128</v>
      </c>
      <c r="E34" s="17">
        <v>1</v>
      </c>
      <c r="F34" s="117">
        <v>1</v>
      </c>
      <c r="G34" s="35">
        <f>F34*E34</f>
        <v>1</v>
      </c>
      <c r="H34" s="119">
        <v>1</v>
      </c>
      <c r="I34" s="35">
        <f>H34*E34</f>
        <v>1</v>
      </c>
      <c r="J34" s="119">
        <v>1</v>
      </c>
      <c r="K34" s="35">
        <f>J34*E34</f>
        <v>1</v>
      </c>
      <c r="L34" s="119">
        <v>1</v>
      </c>
      <c r="M34" s="35">
        <f>L34*E34</f>
        <v>1</v>
      </c>
      <c r="N34" s="119">
        <v>1</v>
      </c>
      <c r="O34" s="35">
        <f>N34*E34</f>
        <v>1</v>
      </c>
      <c r="P34" s="119">
        <v>1</v>
      </c>
      <c r="Q34" s="35">
        <f>P34*E34</f>
        <v>1</v>
      </c>
      <c r="R34" s="119">
        <v>1</v>
      </c>
      <c r="S34" s="35">
        <f>R34*E34</f>
        <v>1</v>
      </c>
      <c r="T34" s="119">
        <v>1</v>
      </c>
      <c r="U34" s="35">
        <f>T34*E34</f>
        <v>1</v>
      </c>
      <c r="V34" s="37">
        <v>1</v>
      </c>
      <c r="W34" s="35">
        <f>V34*E34</f>
        <v>1</v>
      </c>
      <c r="X34" s="119">
        <v>1</v>
      </c>
      <c r="Y34" s="35">
        <f>X34*E34</f>
        <v>1</v>
      </c>
    </row>
    <row r="35" spans="1:25" ht="36.75" customHeight="1" thickBot="1">
      <c r="A35" s="1" t="s">
        <v>52</v>
      </c>
      <c r="B35" s="16" t="s">
        <v>53</v>
      </c>
      <c r="C35" s="31" t="s">
        <v>127</v>
      </c>
      <c r="D35" s="16" t="s">
        <v>130</v>
      </c>
      <c r="E35" s="17">
        <v>1</v>
      </c>
      <c r="F35" s="142">
        <v>0</v>
      </c>
      <c r="G35" s="35">
        <f t="shared" ref="G35:G43" si="20">F35*E35</f>
        <v>0</v>
      </c>
      <c r="H35" s="119">
        <v>1</v>
      </c>
      <c r="I35" s="35">
        <f t="shared" ref="I35:I43" si="21">H35*E35</f>
        <v>1</v>
      </c>
      <c r="J35" s="119">
        <v>1</v>
      </c>
      <c r="K35" s="35">
        <f t="shared" ref="K35:K43" si="22">J35*E35</f>
        <v>1</v>
      </c>
      <c r="L35" s="156">
        <v>1</v>
      </c>
      <c r="M35" s="35">
        <f t="shared" ref="M35:M43" si="23">L35*E35</f>
        <v>1</v>
      </c>
      <c r="N35" s="119">
        <v>1</v>
      </c>
      <c r="O35" s="35">
        <f t="shared" ref="O35:O43" si="24">N35*E35</f>
        <v>1</v>
      </c>
      <c r="P35" s="119">
        <v>1</v>
      </c>
      <c r="Q35" s="35">
        <f t="shared" ref="Q35:Q43" si="25">P35*E35</f>
        <v>1</v>
      </c>
      <c r="R35" s="119">
        <v>1</v>
      </c>
      <c r="S35" s="35">
        <f t="shared" ref="S35:S43" si="26">R35*E35</f>
        <v>1</v>
      </c>
      <c r="T35" s="119">
        <v>1</v>
      </c>
      <c r="U35" s="35">
        <f t="shared" ref="U35:U43" si="27">T35*E35</f>
        <v>1</v>
      </c>
      <c r="V35" s="37">
        <v>1</v>
      </c>
      <c r="W35" s="35">
        <f t="shared" ref="W35:W43" si="28">V35*E35</f>
        <v>1</v>
      </c>
      <c r="X35" s="119">
        <v>1</v>
      </c>
      <c r="Y35" s="35">
        <f t="shared" ref="Y35:Y43" si="29">X35*E35</f>
        <v>1</v>
      </c>
    </row>
    <row r="36" spans="1:25" ht="54.75" customHeight="1" thickBot="1">
      <c r="A36" s="1" t="s">
        <v>54</v>
      </c>
      <c r="B36" s="152" t="s">
        <v>55</v>
      </c>
      <c r="C36" s="31" t="s">
        <v>127</v>
      </c>
      <c r="D36" s="20" t="s">
        <v>129</v>
      </c>
      <c r="E36" s="17">
        <v>1.5</v>
      </c>
      <c r="F36" s="142">
        <v>0</v>
      </c>
      <c r="G36" s="35">
        <f t="shared" si="20"/>
        <v>0</v>
      </c>
      <c r="H36" s="140">
        <v>0</v>
      </c>
      <c r="I36" s="35">
        <f t="shared" si="21"/>
        <v>0</v>
      </c>
      <c r="J36" s="119">
        <v>1</v>
      </c>
      <c r="K36" s="35">
        <f t="shared" si="22"/>
        <v>1.5</v>
      </c>
      <c r="L36" s="156">
        <v>1</v>
      </c>
      <c r="M36" s="35">
        <f t="shared" si="23"/>
        <v>1.5</v>
      </c>
      <c r="N36" s="140">
        <v>0</v>
      </c>
      <c r="O36" s="35">
        <f t="shared" si="24"/>
        <v>0</v>
      </c>
      <c r="P36" s="119">
        <v>1</v>
      </c>
      <c r="Q36" s="35">
        <f t="shared" si="25"/>
        <v>1.5</v>
      </c>
      <c r="R36" s="140">
        <v>0</v>
      </c>
      <c r="S36" s="35">
        <f t="shared" si="26"/>
        <v>0</v>
      </c>
      <c r="T36" s="140">
        <v>0</v>
      </c>
      <c r="U36" s="35">
        <f t="shared" si="27"/>
        <v>0</v>
      </c>
      <c r="V36" s="37">
        <v>1</v>
      </c>
      <c r="W36" s="35">
        <f t="shared" si="28"/>
        <v>1.5</v>
      </c>
      <c r="X36" s="140">
        <v>0</v>
      </c>
      <c r="Y36" s="35">
        <f t="shared" si="29"/>
        <v>0</v>
      </c>
    </row>
    <row r="37" spans="1:25" ht="76.5" customHeight="1" thickBot="1">
      <c r="A37" s="172" t="s">
        <v>56</v>
      </c>
      <c r="B37" s="20" t="s">
        <v>176</v>
      </c>
      <c r="C37" s="9" t="s">
        <v>132</v>
      </c>
      <c r="D37" s="7" t="s">
        <v>133</v>
      </c>
      <c r="E37" s="158">
        <v>0.5</v>
      </c>
      <c r="F37" s="117">
        <v>1</v>
      </c>
      <c r="G37" s="35">
        <f t="shared" si="20"/>
        <v>0.5</v>
      </c>
      <c r="H37" s="119">
        <v>1</v>
      </c>
      <c r="I37" s="35">
        <f t="shared" si="21"/>
        <v>0.5</v>
      </c>
      <c r="J37" s="119">
        <v>1</v>
      </c>
      <c r="K37" s="35">
        <f t="shared" si="22"/>
        <v>0.5</v>
      </c>
      <c r="L37" s="119">
        <v>1</v>
      </c>
      <c r="M37" s="35">
        <f t="shared" si="23"/>
        <v>0.5</v>
      </c>
      <c r="N37" s="119">
        <v>1</v>
      </c>
      <c r="O37" s="35">
        <f t="shared" si="24"/>
        <v>0.5</v>
      </c>
      <c r="P37" s="119">
        <v>1</v>
      </c>
      <c r="Q37" s="35">
        <f t="shared" si="25"/>
        <v>0.5</v>
      </c>
      <c r="R37" s="119">
        <v>1</v>
      </c>
      <c r="S37" s="35">
        <f t="shared" si="26"/>
        <v>0.5</v>
      </c>
      <c r="T37" s="119">
        <v>1</v>
      </c>
      <c r="U37" s="35">
        <f t="shared" si="27"/>
        <v>0.5</v>
      </c>
      <c r="V37" s="37">
        <v>1</v>
      </c>
      <c r="W37" s="35">
        <f t="shared" si="28"/>
        <v>0.5</v>
      </c>
      <c r="X37" s="119">
        <v>1</v>
      </c>
      <c r="Y37" s="35">
        <f t="shared" si="29"/>
        <v>0.5</v>
      </c>
    </row>
    <row r="38" spans="1:25" ht="35.25" customHeight="1" thickBot="1">
      <c r="A38" s="173"/>
      <c r="B38" s="8" t="s">
        <v>57</v>
      </c>
      <c r="C38" s="3" t="s">
        <v>59</v>
      </c>
      <c r="D38" s="8" t="s">
        <v>61</v>
      </c>
      <c r="E38" s="159"/>
      <c r="F38" s="117"/>
      <c r="G38" s="35">
        <f t="shared" si="20"/>
        <v>0</v>
      </c>
      <c r="H38" s="119"/>
      <c r="I38" s="35">
        <f t="shared" si="21"/>
        <v>0</v>
      </c>
      <c r="J38" s="119"/>
      <c r="K38" s="35">
        <f t="shared" si="22"/>
        <v>0</v>
      </c>
      <c r="L38" s="119"/>
      <c r="M38" s="35">
        <f t="shared" si="23"/>
        <v>0</v>
      </c>
      <c r="N38" s="119"/>
      <c r="O38" s="35">
        <f t="shared" si="24"/>
        <v>0</v>
      </c>
      <c r="P38" s="119"/>
      <c r="Q38" s="35">
        <f t="shared" si="25"/>
        <v>0</v>
      </c>
      <c r="R38" s="119">
        <v>1</v>
      </c>
      <c r="S38" s="35">
        <f t="shared" si="26"/>
        <v>0</v>
      </c>
      <c r="T38" s="119"/>
      <c r="U38" s="35">
        <f t="shared" si="27"/>
        <v>0</v>
      </c>
      <c r="V38" s="37"/>
      <c r="W38" s="35">
        <f t="shared" si="28"/>
        <v>0</v>
      </c>
      <c r="X38" s="119"/>
      <c r="Y38" s="35">
        <f t="shared" si="29"/>
        <v>0</v>
      </c>
    </row>
    <row r="39" spans="1:25" ht="409.5" hidden="1" customHeight="1">
      <c r="A39" s="172" t="s">
        <v>62</v>
      </c>
      <c r="B39" s="174" t="s">
        <v>63</v>
      </c>
      <c r="C39" s="9" t="s">
        <v>58</v>
      </c>
      <c r="D39" s="7" t="s">
        <v>60</v>
      </c>
      <c r="E39" s="158">
        <v>0.5</v>
      </c>
      <c r="F39" s="117"/>
      <c r="G39" s="35">
        <f t="shared" si="20"/>
        <v>0</v>
      </c>
      <c r="H39" s="119"/>
      <c r="I39" s="35">
        <f t="shared" si="21"/>
        <v>0</v>
      </c>
      <c r="J39" s="119"/>
      <c r="K39" s="35">
        <f t="shared" si="22"/>
        <v>0</v>
      </c>
      <c r="L39" s="119"/>
      <c r="M39" s="35">
        <f t="shared" si="23"/>
        <v>0</v>
      </c>
      <c r="N39" s="119"/>
      <c r="O39" s="35">
        <f t="shared" si="24"/>
        <v>0</v>
      </c>
      <c r="P39" s="119"/>
      <c r="Q39" s="35">
        <f t="shared" si="25"/>
        <v>0</v>
      </c>
      <c r="R39" s="119"/>
      <c r="S39" s="35">
        <f t="shared" si="26"/>
        <v>0</v>
      </c>
      <c r="T39" s="119"/>
      <c r="U39" s="35">
        <f t="shared" si="27"/>
        <v>0</v>
      </c>
      <c r="V39" s="37"/>
      <c r="W39" s="35">
        <f t="shared" si="28"/>
        <v>0</v>
      </c>
      <c r="X39" s="119"/>
      <c r="Y39" s="35">
        <f t="shared" si="29"/>
        <v>0</v>
      </c>
    </row>
    <row r="40" spans="1:25" ht="79.5" customHeight="1" thickBot="1">
      <c r="A40" s="173"/>
      <c r="B40" s="175"/>
      <c r="C40" s="9" t="s">
        <v>132</v>
      </c>
      <c r="D40" s="7" t="s">
        <v>133</v>
      </c>
      <c r="E40" s="159"/>
      <c r="F40" s="117">
        <v>1</v>
      </c>
      <c r="G40" s="35">
        <f>F40*E39</f>
        <v>0.5</v>
      </c>
      <c r="H40" s="140">
        <v>0</v>
      </c>
      <c r="I40" s="35">
        <f t="shared" si="21"/>
        <v>0</v>
      </c>
      <c r="J40" s="119">
        <v>1</v>
      </c>
      <c r="K40" s="35">
        <f>J40*E39</f>
        <v>0.5</v>
      </c>
      <c r="L40" s="156">
        <v>0</v>
      </c>
      <c r="M40" s="35">
        <f t="shared" si="23"/>
        <v>0</v>
      </c>
      <c r="N40" s="119">
        <v>1</v>
      </c>
      <c r="O40" s="35">
        <f>N40*E39</f>
        <v>0.5</v>
      </c>
      <c r="P40" s="119">
        <v>1</v>
      </c>
      <c r="Q40" s="35">
        <f>P40*E39</f>
        <v>0.5</v>
      </c>
      <c r="R40" s="119">
        <v>1</v>
      </c>
      <c r="S40" s="35">
        <f>E39*R40</f>
        <v>0.5</v>
      </c>
      <c r="T40" s="119">
        <v>1</v>
      </c>
      <c r="U40" s="35">
        <f>T40*E39</f>
        <v>0.5</v>
      </c>
      <c r="V40" s="37">
        <v>1</v>
      </c>
      <c r="W40" s="35">
        <f>V40*E39</f>
        <v>0.5</v>
      </c>
      <c r="X40" s="140">
        <v>0</v>
      </c>
      <c r="Y40" s="35">
        <f t="shared" si="29"/>
        <v>0</v>
      </c>
    </row>
    <row r="41" spans="1:25" ht="48.75" customHeight="1" thickBot="1">
      <c r="A41" s="1" t="s">
        <v>64</v>
      </c>
      <c r="B41" s="16" t="s">
        <v>65</v>
      </c>
      <c r="C41" s="31" t="s">
        <v>127</v>
      </c>
      <c r="D41" s="20" t="s">
        <v>131</v>
      </c>
      <c r="E41" s="17">
        <v>2</v>
      </c>
      <c r="F41" s="117">
        <v>2</v>
      </c>
      <c r="G41" s="35">
        <f t="shared" si="20"/>
        <v>4</v>
      </c>
      <c r="H41" s="140">
        <v>0</v>
      </c>
      <c r="I41" s="35">
        <f t="shared" si="21"/>
        <v>0</v>
      </c>
      <c r="J41" s="119">
        <v>2</v>
      </c>
      <c r="K41" s="35">
        <f t="shared" si="22"/>
        <v>4</v>
      </c>
      <c r="L41" s="156">
        <v>2</v>
      </c>
      <c r="M41" s="35">
        <f t="shared" si="23"/>
        <v>4</v>
      </c>
      <c r="N41" s="119">
        <v>2</v>
      </c>
      <c r="O41" s="35">
        <f t="shared" si="24"/>
        <v>4</v>
      </c>
      <c r="P41" s="119">
        <v>2</v>
      </c>
      <c r="Q41" s="35">
        <f t="shared" si="25"/>
        <v>4</v>
      </c>
      <c r="R41" s="119">
        <v>2</v>
      </c>
      <c r="S41" s="35">
        <f t="shared" si="26"/>
        <v>4</v>
      </c>
      <c r="T41" s="119">
        <v>2</v>
      </c>
      <c r="U41" s="35">
        <f t="shared" si="27"/>
        <v>4</v>
      </c>
      <c r="V41" s="37">
        <v>2</v>
      </c>
      <c r="W41" s="35">
        <f t="shared" si="28"/>
        <v>4</v>
      </c>
      <c r="X41" s="140">
        <v>0</v>
      </c>
      <c r="Y41" s="35">
        <f t="shared" si="29"/>
        <v>0</v>
      </c>
    </row>
    <row r="42" spans="1:25" ht="34.5" customHeight="1" thickBot="1">
      <c r="A42" s="1" t="s">
        <v>66</v>
      </c>
      <c r="B42" s="16" t="s">
        <v>67</v>
      </c>
      <c r="C42" s="1" t="s">
        <v>8</v>
      </c>
      <c r="D42" s="20" t="s">
        <v>105</v>
      </c>
      <c r="E42" s="17">
        <v>1.5</v>
      </c>
      <c r="F42" s="117">
        <v>1</v>
      </c>
      <c r="G42" s="35">
        <f t="shared" si="20"/>
        <v>1.5</v>
      </c>
      <c r="H42" s="119">
        <v>1</v>
      </c>
      <c r="I42" s="35">
        <f t="shared" si="21"/>
        <v>1.5</v>
      </c>
      <c r="J42" s="119">
        <v>1</v>
      </c>
      <c r="K42" s="35">
        <f t="shared" si="22"/>
        <v>1.5</v>
      </c>
      <c r="L42" s="119">
        <v>1</v>
      </c>
      <c r="M42" s="35">
        <f t="shared" si="23"/>
        <v>1.5</v>
      </c>
      <c r="N42" s="140">
        <v>0</v>
      </c>
      <c r="O42" s="35">
        <f t="shared" si="24"/>
        <v>0</v>
      </c>
      <c r="P42" s="119">
        <v>1</v>
      </c>
      <c r="Q42" s="35">
        <f t="shared" si="25"/>
        <v>1.5</v>
      </c>
      <c r="R42" s="119">
        <v>1</v>
      </c>
      <c r="S42" s="35">
        <f t="shared" si="26"/>
        <v>1.5</v>
      </c>
      <c r="T42" s="119">
        <v>1</v>
      </c>
      <c r="U42" s="35">
        <f t="shared" si="27"/>
        <v>1.5</v>
      </c>
      <c r="V42" s="37">
        <v>1</v>
      </c>
      <c r="W42" s="35">
        <f t="shared" si="28"/>
        <v>1.5</v>
      </c>
      <c r="X42" s="119">
        <v>1</v>
      </c>
      <c r="Y42" s="35">
        <f t="shared" si="29"/>
        <v>1.5</v>
      </c>
    </row>
    <row r="43" spans="1:25" ht="63.75" customHeight="1" thickBot="1">
      <c r="A43" s="1" t="s">
        <v>68</v>
      </c>
      <c r="B43" s="152" t="s">
        <v>69</v>
      </c>
      <c r="C43" s="1" t="s">
        <v>8</v>
      </c>
      <c r="D43" s="7" t="s">
        <v>105</v>
      </c>
      <c r="E43" s="17">
        <v>2</v>
      </c>
      <c r="F43" s="117">
        <v>0</v>
      </c>
      <c r="G43" s="35">
        <f t="shared" si="20"/>
        <v>0</v>
      </c>
      <c r="H43" s="119">
        <v>0</v>
      </c>
      <c r="I43" s="35">
        <f t="shared" si="21"/>
        <v>0</v>
      </c>
      <c r="J43" s="119">
        <v>1</v>
      </c>
      <c r="K43" s="35">
        <f t="shared" si="22"/>
        <v>2</v>
      </c>
      <c r="L43" s="119">
        <v>0</v>
      </c>
      <c r="M43" s="35">
        <f t="shared" si="23"/>
        <v>0</v>
      </c>
      <c r="N43" s="119">
        <v>0</v>
      </c>
      <c r="O43" s="35">
        <f t="shared" si="24"/>
        <v>0</v>
      </c>
      <c r="P43" s="119">
        <v>1</v>
      </c>
      <c r="Q43" s="35">
        <f t="shared" si="25"/>
        <v>2</v>
      </c>
      <c r="R43" s="119">
        <v>0</v>
      </c>
      <c r="S43" s="35">
        <f t="shared" si="26"/>
        <v>0</v>
      </c>
      <c r="T43" s="119">
        <v>0</v>
      </c>
      <c r="U43" s="35">
        <f t="shared" si="27"/>
        <v>0</v>
      </c>
      <c r="V43" s="37">
        <v>0</v>
      </c>
      <c r="W43" s="35">
        <f t="shared" si="28"/>
        <v>0</v>
      </c>
      <c r="X43" s="119">
        <v>0</v>
      </c>
      <c r="Y43" s="35">
        <f t="shared" si="29"/>
        <v>0</v>
      </c>
    </row>
    <row r="44" spans="1:25" s="134" customFormat="1" ht="16.5" thickBot="1">
      <c r="A44" s="162" t="s">
        <v>70</v>
      </c>
      <c r="B44" s="163"/>
      <c r="C44" s="163"/>
      <c r="D44" s="164"/>
      <c r="E44" s="147"/>
      <c r="F44" s="138"/>
      <c r="G44" s="132">
        <f>SUM(G34:G43)</f>
        <v>7.5</v>
      </c>
      <c r="H44" s="133"/>
      <c r="I44" s="132">
        <f>SUM(I34:I43)</f>
        <v>4</v>
      </c>
      <c r="J44" s="133"/>
      <c r="K44" s="132">
        <f>SUM(K34:K43)</f>
        <v>12</v>
      </c>
      <c r="L44" s="133"/>
      <c r="M44" s="132">
        <f>SUM(M34:M43)</f>
        <v>9.5</v>
      </c>
      <c r="N44" s="133"/>
      <c r="O44" s="132">
        <f>SUM(O34:O43)</f>
        <v>7</v>
      </c>
      <c r="P44" s="133"/>
      <c r="Q44" s="132">
        <f>SUM(Q34:Q43)</f>
        <v>12</v>
      </c>
      <c r="R44" s="133"/>
      <c r="S44" s="132">
        <f>SUM(S34:S43)</f>
        <v>8.5</v>
      </c>
      <c r="T44" s="133"/>
      <c r="U44" s="132">
        <f>SUM(U34:U43)</f>
        <v>8.5</v>
      </c>
      <c r="V44" s="131"/>
      <c r="W44" s="132">
        <f>SUM(W34:W43)</f>
        <v>10</v>
      </c>
      <c r="X44" s="133"/>
      <c r="Y44" s="132">
        <f>SUM(Y34:Y43)</f>
        <v>4</v>
      </c>
    </row>
    <row r="45" spans="1:25" s="134" customFormat="1" ht="31.5" customHeight="1" thickBot="1">
      <c r="A45" s="136"/>
      <c r="B45" s="169" t="s">
        <v>71</v>
      </c>
      <c r="C45" s="170"/>
      <c r="D45" s="171"/>
      <c r="E45" s="137">
        <v>2</v>
      </c>
      <c r="F45" s="138"/>
      <c r="G45" s="132">
        <f>E45*G54</f>
        <v>11</v>
      </c>
      <c r="H45" s="133"/>
      <c r="I45" s="132">
        <f>E45*I54</f>
        <v>11</v>
      </c>
      <c r="J45" s="133"/>
      <c r="K45" s="132">
        <f>E45*K54</f>
        <v>11</v>
      </c>
      <c r="L45" s="133"/>
      <c r="M45" s="132">
        <f>E45*M54</f>
        <v>17</v>
      </c>
      <c r="N45" s="133"/>
      <c r="O45" s="132">
        <f>E45*O54</f>
        <v>11</v>
      </c>
      <c r="P45" s="133"/>
      <c r="Q45" s="132">
        <f>E45*Q54</f>
        <v>11</v>
      </c>
      <c r="R45" s="133"/>
      <c r="S45" s="132">
        <f>E45*S54</f>
        <v>11</v>
      </c>
      <c r="T45" s="133"/>
      <c r="U45" s="132">
        <f>E45*U54</f>
        <v>11</v>
      </c>
      <c r="V45" s="131"/>
      <c r="W45" s="132">
        <f>E45*W54</f>
        <v>11</v>
      </c>
      <c r="X45" s="133"/>
      <c r="Y45" s="132">
        <f>E45*Y54</f>
        <v>11</v>
      </c>
    </row>
    <row r="46" spans="1:25" ht="41.25" customHeight="1" thickBot="1">
      <c r="A46" s="27" t="s">
        <v>72</v>
      </c>
      <c r="B46" s="26" t="s">
        <v>73</v>
      </c>
      <c r="C46" s="32" t="s">
        <v>74</v>
      </c>
      <c r="D46" s="33" t="s">
        <v>134</v>
      </c>
      <c r="E46" s="27">
        <v>0.5</v>
      </c>
      <c r="F46" s="117">
        <v>1</v>
      </c>
      <c r="G46" s="35">
        <f>E46*F46</f>
        <v>0.5</v>
      </c>
      <c r="H46" s="119">
        <v>1</v>
      </c>
      <c r="I46" s="35">
        <f>H46*E46</f>
        <v>0.5</v>
      </c>
      <c r="J46" s="119">
        <v>1</v>
      </c>
      <c r="K46" s="35">
        <f>J46*E46</f>
        <v>0.5</v>
      </c>
      <c r="L46" s="119">
        <v>1</v>
      </c>
      <c r="M46" s="35">
        <f>L46*E46</f>
        <v>0.5</v>
      </c>
      <c r="N46" s="119">
        <v>1</v>
      </c>
      <c r="O46" s="35">
        <f>N46*E46</f>
        <v>0.5</v>
      </c>
      <c r="P46" s="119">
        <v>1</v>
      </c>
      <c r="Q46" s="35">
        <f>P46*E46</f>
        <v>0.5</v>
      </c>
      <c r="R46" s="119">
        <v>1</v>
      </c>
      <c r="S46" s="35">
        <f>R46*E46</f>
        <v>0.5</v>
      </c>
      <c r="T46" s="119">
        <v>1</v>
      </c>
      <c r="U46" s="35">
        <f>T46*E46</f>
        <v>0.5</v>
      </c>
      <c r="V46" s="37">
        <v>1</v>
      </c>
      <c r="W46" s="35">
        <f>V46*E46</f>
        <v>0.5</v>
      </c>
      <c r="X46" s="119">
        <v>1</v>
      </c>
      <c r="Y46" s="35">
        <f>X46*E46</f>
        <v>0.5</v>
      </c>
    </row>
    <row r="47" spans="1:25" ht="81.75" customHeight="1" thickBot="1">
      <c r="A47" s="27" t="s">
        <v>75</v>
      </c>
      <c r="B47" s="26" t="s">
        <v>76</v>
      </c>
      <c r="C47" s="11" t="s">
        <v>136</v>
      </c>
      <c r="D47" s="33" t="s">
        <v>135</v>
      </c>
      <c r="E47" s="27">
        <v>2</v>
      </c>
      <c r="F47" s="117">
        <v>1</v>
      </c>
      <c r="G47" s="35">
        <f t="shared" ref="G47:G53" si="30">E47*F47</f>
        <v>2</v>
      </c>
      <c r="H47" s="119">
        <v>1</v>
      </c>
      <c r="I47" s="35">
        <f t="shared" ref="I47:I53" si="31">H47*E47</f>
        <v>2</v>
      </c>
      <c r="J47" s="119">
        <v>1</v>
      </c>
      <c r="K47" s="35">
        <f t="shared" ref="K47:K53" si="32">J47*E47</f>
        <v>2</v>
      </c>
      <c r="L47" s="119">
        <v>1</v>
      </c>
      <c r="M47" s="35">
        <f t="shared" ref="M47:M53" si="33">L47*E47</f>
        <v>2</v>
      </c>
      <c r="N47" s="119">
        <v>1</v>
      </c>
      <c r="O47" s="35">
        <f t="shared" ref="O47:O53" si="34">N47*E47</f>
        <v>2</v>
      </c>
      <c r="P47" s="119">
        <v>1</v>
      </c>
      <c r="Q47" s="35">
        <f t="shared" ref="Q47:Q53" si="35">P47*E47</f>
        <v>2</v>
      </c>
      <c r="R47" s="119">
        <v>1</v>
      </c>
      <c r="S47" s="35">
        <f t="shared" ref="S47:S53" si="36">R47*E47</f>
        <v>2</v>
      </c>
      <c r="T47" s="119">
        <v>1</v>
      </c>
      <c r="U47" s="35">
        <f t="shared" ref="U47:U53" si="37">T47*E47</f>
        <v>2</v>
      </c>
      <c r="V47" s="37">
        <v>1</v>
      </c>
      <c r="W47" s="35">
        <f t="shared" ref="W47:W53" si="38">V47*E47</f>
        <v>2</v>
      </c>
      <c r="X47" s="119">
        <v>1</v>
      </c>
      <c r="Y47" s="35">
        <f t="shared" ref="Y47:Y53" si="39">X47*E47</f>
        <v>2</v>
      </c>
    </row>
    <row r="48" spans="1:25" ht="69.75" customHeight="1" thickBot="1">
      <c r="A48" s="27" t="s">
        <v>77</v>
      </c>
      <c r="B48" s="26" t="s">
        <v>78</v>
      </c>
      <c r="C48" s="27" t="s">
        <v>74</v>
      </c>
      <c r="D48" s="34" t="s">
        <v>137</v>
      </c>
      <c r="E48" s="27">
        <v>1.5</v>
      </c>
      <c r="F48" s="117">
        <v>2</v>
      </c>
      <c r="G48" s="35">
        <f t="shared" si="30"/>
        <v>3</v>
      </c>
      <c r="H48" s="119">
        <v>2</v>
      </c>
      <c r="I48" s="35">
        <f t="shared" si="31"/>
        <v>3</v>
      </c>
      <c r="J48" s="119">
        <v>2</v>
      </c>
      <c r="K48" s="35">
        <f t="shared" si="32"/>
        <v>3</v>
      </c>
      <c r="L48" s="119">
        <v>2</v>
      </c>
      <c r="M48" s="35">
        <f t="shared" si="33"/>
        <v>3</v>
      </c>
      <c r="N48" s="119">
        <v>2</v>
      </c>
      <c r="O48" s="35">
        <f t="shared" si="34"/>
        <v>3</v>
      </c>
      <c r="P48" s="119">
        <v>2</v>
      </c>
      <c r="Q48" s="35">
        <f t="shared" si="35"/>
        <v>3</v>
      </c>
      <c r="R48" s="119">
        <v>2</v>
      </c>
      <c r="S48" s="35">
        <f t="shared" si="36"/>
        <v>3</v>
      </c>
      <c r="T48" s="119">
        <v>2</v>
      </c>
      <c r="U48" s="35">
        <f t="shared" si="37"/>
        <v>3</v>
      </c>
      <c r="V48" s="37">
        <v>2</v>
      </c>
      <c r="W48" s="35">
        <f t="shared" si="38"/>
        <v>3</v>
      </c>
      <c r="X48" s="119">
        <v>2</v>
      </c>
      <c r="Y48" s="35">
        <f t="shared" si="39"/>
        <v>3</v>
      </c>
    </row>
    <row r="49" spans="1:25" ht="35.25" customHeight="1" thickBot="1">
      <c r="A49" s="27" t="s">
        <v>79</v>
      </c>
      <c r="B49" s="26" t="s">
        <v>80</v>
      </c>
      <c r="C49" s="27" t="s">
        <v>74</v>
      </c>
      <c r="D49" s="10" t="s">
        <v>138</v>
      </c>
      <c r="E49" s="27">
        <v>1</v>
      </c>
      <c r="F49" s="117">
        <v>0</v>
      </c>
      <c r="G49" s="35">
        <f t="shared" si="30"/>
        <v>0</v>
      </c>
      <c r="H49" s="119">
        <v>0</v>
      </c>
      <c r="I49" s="35">
        <f t="shared" si="31"/>
        <v>0</v>
      </c>
      <c r="J49" s="119">
        <v>0</v>
      </c>
      <c r="K49" s="35">
        <f t="shared" si="32"/>
        <v>0</v>
      </c>
      <c r="L49" s="119">
        <v>0</v>
      </c>
      <c r="M49" s="35">
        <f t="shared" si="33"/>
        <v>0</v>
      </c>
      <c r="N49" s="119">
        <v>0</v>
      </c>
      <c r="O49" s="35">
        <f t="shared" si="34"/>
        <v>0</v>
      </c>
      <c r="P49" s="119">
        <v>0</v>
      </c>
      <c r="Q49" s="35">
        <f t="shared" si="35"/>
        <v>0</v>
      </c>
      <c r="R49" s="119">
        <v>0</v>
      </c>
      <c r="S49" s="35">
        <f t="shared" si="36"/>
        <v>0</v>
      </c>
      <c r="T49" s="119">
        <v>0</v>
      </c>
      <c r="U49" s="35">
        <f t="shared" si="37"/>
        <v>0</v>
      </c>
      <c r="V49" s="37">
        <v>0</v>
      </c>
      <c r="W49" s="35">
        <f t="shared" si="38"/>
        <v>0</v>
      </c>
      <c r="X49" s="119">
        <v>0</v>
      </c>
      <c r="Y49" s="35">
        <f t="shared" si="39"/>
        <v>0</v>
      </c>
    </row>
    <row r="50" spans="1:25" ht="52.5" customHeight="1" thickBot="1">
      <c r="A50" s="27" t="s">
        <v>81</v>
      </c>
      <c r="B50" s="26" t="s">
        <v>82</v>
      </c>
      <c r="C50" s="27" t="s">
        <v>74</v>
      </c>
      <c r="D50" s="33" t="s">
        <v>138</v>
      </c>
      <c r="E50" s="27">
        <v>1</v>
      </c>
      <c r="F50" s="117">
        <v>0</v>
      </c>
      <c r="G50" s="35">
        <f t="shared" si="30"/>
        <v>0</v>
      </c>
      <c r="H50" s="119">
        <v>0</v>
      </c>
      <c r="I50" s="35">
        <f t="shared" si="31"/>
        <v>0</v>
      </c>
      <c r="J50" s="119">
        <v>0</v>
      </c>
      <c r="K50" s="35">
        <f t="shared" si="32"/>
        <v>0</v>
      </c>
      <c r="L50" s="119">
        <v>0</v>
      </c>
      <c r="M50" s="35">
        <f t="shared" si="33"/>
        <v>0</v>
      </c>
      <c r="N50" s="119">
        <v>0</v>
      </c>
      <c r="O50" s="35">
        <f t="shared" si="34"/>
        <v>0</v>
      </c>
      <c r="P50" s="119">
        <v>0</v>
      </c>
      <c r="Q50" s="35">
        <f t="shared" si="35"/>
        <v>0</v>
      </c>
      <c r="R50" s="119">
        <v>0</v>
      </c>
      <c r="S50" s="35">
        <f t="shared" si="36"/>
        <v>0</v>
      </c>
      <c r="T50" s="119">
        <v>0</v>
      </c>
      <c r="U50" s="35">
        <f t="shared" si="37"/>
        <v>0</v>
      </c>
      <c r="V50" s="37">
        <v>0</v>
      </c>
      <c r="W50" s="35">
        <f t="shared" si="38"/>
        <v>0</v>
      </c>
      <c r="X50" s="119">
        <v>0</v>
      </c>
      <c r="Y50" s="35">
        <f t="shared" si="39"/>
        <v>0</v>
      </c>
    </row>
    <row r="51" spans="1:25" ht="50.25" customHeight="1" thickBot="1">
      <c r="A51" s="27" t="s">
        <v>83</v>
      </c>
      <c r="B51" s="26" t="s">
        <v>84</v>
      </c>
      <c r="C51" s="27" t="s">
        <v>74</v>
      </c>
      <c r="D51" s="33" t="s">
        <v>139</v>
      </c>
      <c r="E51" s="27">
        <v>1</v>
      </c>
      <c r="F51" s="117">
        <v>0</v>
      </c>
      <c r="G51" s="35">
        <f t="shared" si="30"/>
        <v>0</v>
      </c>
      <c r="H51" s="119">
        <v>0</v>
      </c>
      <c r="I51" s="35">
        <f t="shared" si="31"/>
        <v>0</v>
      </c>
      <c r="J51" s="119">
        <v>0</v>
      </c>
      <c r="K51" s="35">
        <f t="shared" si="32"/>
        <v>0</v>
      </c>
      <c r="L51" s="119">
        <v>0</v>
      </c>
      <c r="M51" s="35">
        <f t="shared" si="33"/>
        <v>0</v>
      </c>
      <c r="N51" s="119">
        <v>0</v>
      </c>
      <c r="O51" s="35">
        <f t="shared" si="34"/>
        <v>0</v>
      </c>
      <c r="P51" s="119">
        <v>0</v>
      </c>
      <c r="Q51" s="35">
        <f t="shared" si="35"/>
        <v>0</v>
      </c>
      <c r="R51" s="119">
        <v>0</v>
      </c>
      <c r="S51" s="35">
        <f t="shared" si="36"/>
        <v>0</v>
      </c>
      <c r="T51" s="119">
        <v>0</v>
      </c>
      <c r="U51" s="35">
        <f t="shared" si="37"/>
        <v>0</v>
      </c>
      <c r="V51" s="37">
        <v>0</v>
      </c>
      <c r="W51" s="35">
        <f t="shared" si="38"/>
        <v>0</v>
      </c>
      <c r="X51" s="119">
        <v>0</v>
      </c>
      <c r="Y51" s="35">
        <f t="shared" si="39"/>
        <v>0</v>
      </c>
    </row>
    <row r="52" spans="1:25" ht="45" customHeight="1" thickBot="1">
      <c r="A52" s="27" t="s">
        <v>85</v>
      </c>
      <c r="B52" s="26" t="s">
        <v>142</v>
      </c>
      <c r="C52" s="27" t="s">
        <v>141</v>
      </c>
      <c r="D52" s="13" t="s">
        <v>140</v>
      </c>
      <c r="E52" s="27">
        <v>1.5</v>
      </c>
      <c r="F52" s="117">
        <v>0</v>
      </c>
      <c r="G52" s="35">
        <f t="shared" si="30"/>
        <v>0</v>
      </c>
      <c r="H52" s="119">
        <v>0</v>
      </c>
      <c r="I52" s="35">
        <f t="shared" si="31"/>
        <v>0</v>
      </c>
      <c r="J52" s="119">
        <v>0</v>
      </c>
      <c r="K52" s="35">
        <f t="shared" si="32"/>
        <v>0</v>
      </c>
      <c r="L52" s="119">
        <v>1</v>
      </c>
      <c r="M52" s="35">
        <f t="shared" si="33"/>
        <v>1.5</v>
      </c>
      <c r="N52" s="119">
        <v>0</v>
      </c>
      <c r="O52" s="35">
        <f t="shared" si="34"/>
        <v>0</v>
      </c>
      <c r="P52" s="119">
        <v>0</v>
      </c>
      <c r="Q52" s="35">
        <f t="shared" si="35"/>
        <v>0</v>
      </c>
      <c r="R52" s="119">
        <v>0</v>
      </c>
      <c r="S52" s="35">
        <f t="shared" si="36"/>
        <v>0</v>
      </c>
      <c r="T52" s="119">
        <v>0</v>
      </c>
      <c r="U52" s="35">
        <f t="shared" si="37"/>
        <v>0</v>
      </c>
      <c r="V52" s="37">
        <v>0</v>
      </c>
      <c r="W52" s="35">
        <f t="shared" si="38"/>
        <v>0</v>
      </c>
      <c r="X52" s="119">
        <v>0</v>
      </c>
      <c r="Y52" s="35">
        <f t="shared" si="39"/>
        <v>0</v>
      </c>
    </row>
    <row r="53" spans="1:25" ht="32.25" customHeight="1" thickBot="1">
      <c r="A53" s="27" t="s">
        <v>86</v>
      </c>
      <c r="B53" s="26" t="s">
        <v>143</v>
      </c>
      <c r="C53" s="27" t="s">
        <v>87</v>
      </c>
      <c r="D53" s="33" t="s">
        <v>144</v>
      </c>
      <c r="E53" s="32">
        <v>1.5</v>
      </c>
      <c r="F53" s="117">
        <v>0</v>
      </c>
      <c r="G53" s="35">
        <f t="shared" si="30"/>
        <v>0</v>
      </c>
      <c r="H53" s="119">
        <v>0</v>
      </c>
      <c r="I53" s="35">
        <f t="shared" si="31"/>
        <v>0</v>
      </c>
      <c r="J53" s="119">
        <v>0</v>
      </c>
      <c r="K53" s="35">
        <f t="shared" si="32"/>
        <v>0</v>
      </c>
      <c r="L53" s="119">
        <v>1</v>
      </c>
      <c r="M53" s="35">
        <f t="shared" si="33"/>
        <v>1.5</v>
      </c>
      <c r="N53" s="119">
        <v>0</v>
      </c>
      <c r="O53" s="35">
        <f t="shared" si="34"/>
        <v>0</v>
      </c>
      <c r="P53" s="119">
        <v>0</v>
      </c>
      <c r="Q53" s="35">
        <f t="shared" si="35"/>
        <v>0</v>
      </c>
      <c r="R53" s="119">
        <v>0</v>
      </c>
      <c r="S53" s="35">
        <f t="shared" si="36"/>
        <v>0</v>
      </c>
      <c r="T53" s="119">
        <v>0</v>
      </c>
      <c r="U53" s="35">
        <f t="shared" si="37"/>
        <v>0</v>
      </c>
      <c r="V53" s="37">
        <v>0</v>
      </c>
      <c r="W53" s="35">
        <f t="shared" si="38"/>
        <v>0</v>
      </c>
      <c r="X53" s="119">
        <v>0</v>
      </c>
      <c r="Y53" s="35">
        <f t="shared" si="39"/>
        <v>0</v>
      </c>
    </row>
    <row r="54" spans="1:25" ht="22.5" customHeight="1" thickBot="1">
      <c r="A54" s="32"/>
      <c r="B54" s="33" t="s">
        <v>88</v>
      </c>
      <c r="C54" s="32"/>
      <c r="D54" s="12"/>
      <c r="E54" s="12"/>
      <c r="F54" s="117"/>
      <c r="G54" s="35">
        <f>SUM(G46:G53)</f>
        <v>5.5</v>
      </c>
      <c r="H54" s="119"/>
      <c r="I54" s="35">
        <f>SUM(I46:I53)</f>
        <v>5.5</v>
      </c>
      <c r="J54" s="119"/>
      <c r="K54" s="35">
        <f>SUM(K46:K53)</f>
        <v>5.5</v>
      </c>
      <c r="L54" s="119"/>
      <c r="M54" s="35">
        <f>SUM(M46:M53)</f>
        <v>8.5</v>
      </c>
      <c r="N54" s="119"/>
      <c r="O54" s="35">
        <f>SUM(O46:O53)</f>
        <v>5.5</v>
      </c>
      <c r="P54" s="119"/>
      <c r="Q54" s="35">
        <f>SUM(Q46:Q53)</f>
        <v>5.5</v>
      </c>
      <c r="R54" s="119"/>
      <c r="S54" s="35">
        <f>SUM(S46:S53)</f>
        <v>5.5</v>
      </c>
      <c r="T54" s="119"/>
      <c r="U54" s="35">
        <f>SUM(U46:U53)</f>
        <v>5.5</v>
      </c>
      <c r="V54" s="37"/>
      <c r="W54" s="35">
        <f>SUM(W46:W53)</f>
        <v>5.5</v>
      </c>
      <c r="X54" s="119"/>
      <c r="Y54" s="35">
        <f>SUM(Y46:Y53)</f>
        <v>5.5</v>
      </c>
    </row>
    <row r="55" spans="1:25" s="134" customFormat="1" ht="16.5" thickBot="1">
      <c r="A55" s="165" t="s">
        <v>89</v>
      </c>
      <c r="B55" s="166"/>
      <c r="C55" s="139"/>
      <c r="D55" s="139"/>
      <c r="E55" s="139"/>
      <c r="F55" s="138"/>
      <c r="G55" s="151">
        <f>G8+G19+G33+G45</f>
        <v>164.75</v>
      </c>
      <c r="H55" s="131"/>
      <c r="I55" s="132">
        <f>I8+I19+I33+I45</f>
        <v>122.25</v>
      </c>
      <c r="J55" s="133"/>
      <c r="K55" s="151">
        <f>K8+K19+K33+K45</f>
        <v>180.5</v>
      </c>
      <c r="L55" s="133"/>
      <c r="M55" s="132">
        <f>M8+M19+M33+M45</f>
        <v>145.75</v>
      </c>
      <c r="N55" s="133"/>
      <c r="O55" s="132">
        <f>O8+O19+O33+O45</f>
        <v>131.25</v>
      </c>
      <c r="P55" s="133"/>
      <c r="Q55" s="151">
        <f>Q8+Q19+Q33+Q45</f>
        <v>167.75</v>
      </c>
      <c r="R55" s="133"/>
      <c r="S55" s="151">
        <f>S8+S19+S33+S45</f>
        <v>164.25</v>
      </c>
      <c r="T55" s="133"/>
      <c r="U55" s="151">
        <f>U8+U19+U33+U45</f>
        <v>171</v>
      </c>
      <c r="V55" s="131"/>
      <c r="W55" s="151">
        <f>W8+W19+W33+W45</f>
        <v>161.25</v>
      </c>
      <c r="X55" s="131"/>
      <c r="Y55" s="132">
        <f>Y8+Y19+Y33+Y45</f>
        <v>144</v>
      </c>
    </row>
    <row r="56" spans="1:25"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</row>
    <row r="57" spans="1:25"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</row>
    <row r="60" spans="1:25" ht="18.75">
      <c r="B60" s="148" t="s">
        <v>177</v>
      </c>
      <c r="C60" s="149">
        <f>(G55+I55+K55+M55+O55+Q55+S55+U55+W55+Y55)/10</f>
        <v>155.27500000000001</v>
      </c>
    </row>
    <row r="61" spans="1:25" ht="18.75">
      <c r="B61" s="148"/>
      <c r="C61" s="148"/>
    </row>
    <row r="62" spans="1:25" ht="18.75">
      <c r="B62" s="148" t="s">
        <v>178</v>
      </c>
      <c r="C62" s="148"/>
    </row>
    <row r="63" spans="1:25" ht="18.75">
      <c r="B63" s="148"/>
      <c r="C63" s="148"/>
    </row>
    <row r="64" spans="1:25" ht="18.75">
      <c r="B64" s="148"/>
      <c r="C64" s="149"/>
    </row>
    <row r="65" spans="1:4" ht="18.75">
      <c r="B65" s="148"/>
      <c r="C65" s="149"/>
    </row>
    <row r="66" spans="1:4" ht="18.75">
      <c r="B66" s="148"/>
      <c r="C66" s="149"/>
    </row>
    <row r="69" spans="1:4" ht="18.75">
      <c r="A69">
        <v>1</v>
      </c>
      <c r="B69" s="148" t="s">
        <v>92</v>
      </c>
      <c r="C69" s="179">
        <v>1</v>
      </c>
      <c r="D69" s="153">
        <f>K55</f>
        <v>180.5</v>
      </c>
    </row>
    <row r="70" spans="1:4" ht="18.75">
      <c r="A70">
        <v>2</v>
      </c>
      <c r="B70" s="148" t="s">
        <v>97</v>
      </c>
      <c r="C70" s="179">
        <v>2</v>
      </c>
      <c r="D70" s="153">
        <f>U55</f>
        <v>171</v>
      </c>
    </row>
    <row r="71" spans="1:4" ht="18.75">
      <c r="A71">
        <v>3</v>
      </c>
      <c r="B71" s="148" t="s">
        <v>95</v>
      </c>
      <c r="C71" s="179">
        <v>3</v>
      </c>
      <c r="D71" s="153">
        <f>Q55</f>
        <v>167.75</v>
      </c>
    </row>
    <row r="72" spans="1:4" ht="18.75">
      <c r="A72">
        <v>4</v>
      </c>
      <c r="B72" s="148" t="s">
        <v>90</v>
      </c>
      <c r="C72" s="179">
        <v>4</v>
      </c>
      <c r="D72" s="153">
        <f>G55</f>
        <v>164.75</v>
      </c>
    </row>
    <row r="73" spans="1:4" ht="18.75">
      <c r="A73">
        <v>5</v>
      </c>
      <c r="B73" s="148" t="s">
        <v>96</v>
      </c>
      <c r="C73" s="179">
        <v>5</v>
      </c>
      <c r="D73" s="153">
        <f>S55</f>
        <v>164.25</v>
      </c>
    </row>
    <row r="74" spans="1:4" ht="18.75">
      <c r="A74">
        <v>6</v>
      </c>
      <c r="B74" s="148" t="s">
        <v>98</v>
      </c>
      <c r="C74" s="179">
        <v>6</v>
      </c>
      <c r="D74" s="153">
        <f>W55</f>
        <v>161.25</v>
      </c>
    </row>
    <row r="75" spans="1:4" ht="18.75">
      <c r="B75" s="148"/>
      <c r="C75" s="150"/>
    </row>
  </sheetData>
  <mergeCells count="25">
    <mergeCell ref="A8:D8"/>
    <mergeCell ref="A55:B55"/>
    <mergeCell ref="F5:G5"/>
    <mergeCell ref="H5:I5"/>
    <mergeCell ref="A44:D44"/>
    <mergeCell ref="B45:D45"/>
    <mergeCell ref="A39:A40"/>
    <mergeCell ref="B39:B40"/>
    <mergeCell ref="E39:E40"/>
    <mergeCell ref="A37:A38"/>
    <mergeCell ref="E37:E38"/>
    <mergeCell ref="A33:D33"/>
    <mergeCell ref="A19:D19"/>
    <mergeCell ref="A5:A6"/>
    <mergeCell ref="B5:B6"/>
    <mergeCell ref="C5:C6"/>
    <mergeCell ref="E5:E6"/>
    <mergeCell ref="V5:W5"/>
    <mergeCell ref="X5:Y5"/>
    <mergeCell ref="J5:K5"/>
    <mergeCell ref="L5:M5"/>
    <mergeCell ref="N5:O5"/>
    <mergeCell ref="P5:Q5"/>
    <mergeCell ref="R5:S5"/>
    <mergeCell ref="T5:U5"/>
  </mergeCells>
  <hyperlinks>
    <hyperlink ref="B31" r:id="rId1" display="consultantplus://offline/ref=D9C6260AE4B7262183B7CD2B7DB7D4E6A60851B386276587935D05DEB84112F9CA2823F333E15C147FE9F0C4NEw5G"/>
  </hyperlinks>
  <pageMargins left="0.70866141732283472" right="0.70866141732283472" top="0.74803149606299213" bottom="0.74803149606299213" header="0.31496062992125984" footer="0.31496062992125984"/>
  <pageSetup paperSize="8"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2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L80"/>
  <sheetViews>
    <sheetView topLeftCell="A75" workbookViewId="0">
      <selection activeCell="J82" sqref="J82"/>
    </sheetView>
  </sheetViews>
  <sheetFormatPr defaultRowHeight="15"/>
  <cols>
    <col min="1" max="1" width="2" customWidth="1"/>
    <col min="2" max="2" width="28.28515625" customWidth="1"/>
    <col min="3" max="3" width="12.140625" customWidth="1"/>
    <col min="4" max="5" width="14.7109375" customWidth="1"/>
    <col min="6" max="6" width="14.85546875" customWidth="1"/>
    <col min="7" max="7" width="19.140625" customWidth="1"/>
    <col min="8" max="8" width="14.28515625" customWidth="1"/>
    <col min="9" max="9" width="14.140625" bestFit="1" customWidth="1"/>
    <col min="10" max="10" width="14.5703125" customWidth="1"/>
    <col min="11" max="11" width="14.85546875" customWidth="1"/>
    <col min="12" max="12" width="15" customWidth="1"/>
    <col min="13" max="13" width="14.140625" bestFit="1" customWidth="1"/>
    <col min="14" max="14" width="15.7109375" customWidth="1"/>
  </cols>
  <sheetData>
    <row r="2" spans="2:14" hidden="1">
      <c r="B2" s="177" t="s">
        <v>150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2:14" hidden="1"/>
    <row r="4" spans="2:14" hidden="1">
      <c r="B4" s="40"/>
      <c r="C4" s="40"/>
      <c r="D4" s="41" t="s">
        <v>90</v>
      </c>
      <c r="E4" s="42" t="s">
        <v>91</v>
      </c>
      <c r="F4" s="42" t="s">
        <v>92</v>
      </c>
      <c r="G4" s="42" t="s">
        <v>93</v>
      </c>
      <c r="H4" s="42" t="s">
        <v>94</v>
      </c>
      <c r="I4" s="42" t="s">
        <v>95</v>
      </c>
      <c r="J4" s="42" t="s">
        <v>96</v>
      </c>
      <c r="K4" s="42" t="s">
        <v>97</v>
      </c>
      <c r="L4" s="42" t="s">
        <v>98</v>
      </c>
      <c r="M4" s="42" t="s">
        <v>99</v>
      </c>
      <c r="N4" s="43" t="s">
        <v>89</v>
      </c>
    </row>
    <row r="5" spans="2:14" hidden="1">
      <c r="B5" s="40" t="s">
        <v>151</v>
      </c>
      <c r="C5" s="40">
        <v>2012</v>
      </c>
      <c r="D5" s="44">
        <v>6642200.5199999996</v>
      </c>
      <c r="E5" s="44">
        <v>3846822</v>
      </c>
      <c r="F5" s="44">
        <v>2432464.0099999998</v>
      </c>
      <c r="G5" s="44">
        <v>42886576.729999997</v>
      </c>
      <c r="H5" s="44">
        <v>7223203.71</v>
      </c>
      <c r="I5" s="44">
        <v>2974277.92</v>
      </c>
      <c r="J5" s="44">
        <v>2581856.87</v>
      </c>
      <c r="K5" s="44">
        <v>2744907.83</v>
      </c>
      <c r="L5" s="44">
        <v>1306097.95</v>
      </c>
      <c r="M5" s="44">
        <v>630899.79</v>
      </c>
      <c r="N5" s="44">
        <f>D5+E5+F5+G5+H5+I5+J5+K5+L5+M5</f>
        <v>73269307.330000013</v>
      </c>
    </row>
    <row r="6" spans="2:14" hidden="1">
      <c r="B6" s="40"/>
      <c r="C6" s="40">
        <v>2011</v>
      </c>
      <c r="D6" s="44">
        <v>5249549.8899999997</v>
      </c>
      <c r="E6" s="44">
        <v>3121312.4</v>
      </c>
      <c r="F6" s="44">
        <v>2087661.11</v>
      </c>
      <c r="G6" s="44">
        <v>35693580.729999997</v>
      </c>
      <c r="H6" s="44">
        <v>5683566.79</v>
      </c>
      <c r="I6" s="44">
        <v>2572925.1800000002</v>
      </c>
      <c r="J6" s="44">
        <v>2526588.41</v>
      </c>
      <c r="K6" s="44">
        <v>2449480.6</v>
      </c>
      <c r="L6" s="44">
        <v>1166621.6200000001</v>
      </c>
      <c r="M6" s="44">
        <v>510963.62</v>
      </c>
      <c r="N6" s="44">
        <f>D6+E6+F6+G6+H6+I6+J6+K6+L6+M6</f>
        <v>61062250.349999987</v>
      </c>
    </row>
    <row r="7" spans="2:14" hidden="1">
      <c r="B7" s="40"/>
      <c r="C7" s="40"/>
      <c r="D7" s="44">
        <f>D5/D6</f>
        <v>1.2652895313277992</v>
      </c>
      <c r="E7" s="44">
        <f t="shared" ref="E7:M7" si="0">E5/E6</f>
        <v>1.2324373555175061</v>
      </c>
      <c r="F7" s="44">
        <f t="shared" si="0"/>
        <v>1.1651622949473823</v>
      </c>
      <c r="G7" s="44">
        <f t="shared" si="0"/>
        <v>1.201520717532113</v>
      </c>
      <c r="H7" s="44">
        <f t="shared" si="0"/>
        <v>1.2708927293172532</v>
      </c>
      <c r="I7" s="44">
        <f t="shared" si="0"/>
        <v>1.1559908321935735</v>
      </c>
      <c r="J7" s="44">
        <f t="shared" si="0"/>
        <v>1.0218747381968716</v>
      </c>
      <c r="K7" s="44">
        <f t="shared" si="0"/>
        <v>1.1206081117768396</v>
      </c>
      <c r="L7" s="44">
        <f t="shared" si="0"/>
        <v>1.1195557562185414</v>
      </c>
      <c r="M7" s="44">
        <f t="shared" si="0"/>
        <v>1.234725458536559</v>
      </c>
      <c r="N7" s="44">
        <f t="shared" ref="N7:N10" si="1">D7+E7+F7+G7+H7+I7+J7+K7+L7+M7</f>
        <v>11.788057525564438</v>
      </c>
    </row>
    <row r="8" spans="2:14" hidden="1">
      <c r="B8" s="40"/>
      <c r="C8" s="40"/>
      <c r="D8" s="44"/>
      <c r="E8" s="44"/>
      <c r="F8" s="44"/>
      <c r="G8" s="44"/>
      <c r="H8" s="44"/>
      <c r="I8" s="44"/>
      <c r="J8" s="44"/>
      <c r="K8" s="44"/>
      <c r="L8" s="44"/>
      <c r="M8" s="44"/>
      <c r="N8" s="44">
        <f t="shared" si="1"/>
        <v>0</v>
      </c>
    </row>
    <row r="9" spans="2:14" hidden="1">
      <c r="B9" s="40" t="s">
        <v>152</v>
      </c>
      <c r="C9" s="40">
        <v>2012</v>
      </c>
      <c r="D9" s="44">
        <v>3357985.96</v>
      </c>
      <c r="E9" s="44">
        <v>843566.24</v>
      </c>
      <c r="F9" s="44">
        <v>616448.79</v>
      </c>
      <c r="G9" s="44">
        <v>6593589.1600000001</v>
      </c>
      <c r="H9" s="44">
        <v>1973477.62</v>
      </c>
      <c r="I9" s="44">
        <v>754541.93</v>
      </c>
      <c r="J9" s="44">
        <v>577742.06000000006</v>
      </c>
      <c r="K9" s="44">
        <v>877900.59</v>
      </c>
      <c r="L9" s="44">
        <v>979228.92</v>
      </c>
      <c r="M9" s="44">
        <v>191880.07</v>
      </c>
      <c r="N9" s="44">
        <f t="shared" si="1"/>
        <v>16766361.34</v>
      </c>
    </row>
    <row r="10" spans="2:14" hidden="1">
      <c r="B10" s="40"/>
      <c r="C10" s="40">
        <v>2011</v>
      </c>
      <c r="D10" s="44">
        <v>2233739.61</v>
      </c>
      <c r="E10" s="44">
        <v>976849.8</v>
      </c>
      <c r="F10" s="44">
        <v>724268.2</v>
      </c>
      <c r="G10" s="44">
        <v>6770014.5499999998</v>
      </c>
      <c r="H10" s="44">
        <v>2090022.64</v>
      </c>
      <c r="I10" s="44">
        <v>1113295.5</v>
      </c>
      <c r="J10" s="44">
        <v>425361.27</v>
      </c>
      <c r="K10" s="44">
        <v>643310.93000000005</v>
      </c>
      <c r="L10" s="44">
        <v>663957.71</v>
      </c>
      <c r="M10" s="44">
        <v>185869.31</v>
      </c>
      <c r="N10" s="44">
        <f t="shared" si="1"/>
        <v>15826689.520000001</v>
      </c>
    </row>
    <row r="11" spans="2:14" hidden="1">
      <c r="B11" s="40"/>
      <c r="C11" s="40"/>
      <c r="D11" s="44">
        <f>D9/D10</f>
        <v>1.5033023298539261</v>
      </c>
      <c r="E11" s="44">
        <f t="shared" ref="E11:N11" si="2">E9/E10</f>
        <v>0.86355777520761123</v>
      </c>
      <c r="F11" s="44">
        <f t="shared" si="2"/>
        <v>0.8511333094563589</v>
      </c>
      <c r="G11" s="44">
        <f t="shared" si="2"/>
        <v>0.97394017565294599</v>
      </c>
      <c r="H11" s="44">
        <f t="shared" si="2"/>
        <v>0.94423743658585446</v>
      </c>
      <c r="I11" s="44">
        <f t="shared" si="2"/>
        <v>0.67775530396017958</v>
      </c>
      <c r="J11" s="44">
        <f t="shared" si="2"/>
        <v>1.3582385156974917</v>
      </c>
      <c r="K11" s="44">
        <f t="shared" si="2"/>
        <v>1.3646598387501359</v>
      </c>
      <c r="L11" s="44">
        <f t="shared" si="2"/>
        <v>1.4748362813649685</v>
      </c>
      <c r="M11" s="44">
        <f t="shared" si="2"/>
        <v>1.0323386362170279</v>
      </c>
      <c r="N11" s="44">
        <f t="shared" si="2"/>
        <v>1.0593726071906917</v>
      </c>
    </row>
    <row r="13" spans="2:14">
      <c r="B13" s="177" t="s">
        <v>174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</row>
    <row r="14" spans="2:14" ht="15.75" thickBot="1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2:14" ht="15.75" thickBot="1">
      <c r="B15" s="98"/>
      <c r="C15" s="99"/>
      <c r="D15" s="41" t="s">
        <v>90</v>
      </c>
      <c r="E15" s="42" t="s">
        <v>91</v>
      </c>
      <c r="F15" s="42" t="s">
        <v>92</v>
      </c>
      <c r="G15" s="42" t="s">
        <v>93</v>
      </c>
      <c r="H15" s="42" t="s">
        <v>94</v>
      </c>
      <c r="I15" s="42" t="s">
        <v>95</v>
      </c>
      <c r="J15" s="42" t="s">
        <v>96</v>
      </c>
      <c r="K15" s="42" t="s">
        <v>97</v>
      </c>
      <c r="L15" s="42" t="s">
        <v>98</v>
      </c>
      <c r="M15" s="42" t="s">
        <v>99</v>
      </c>
      <c r="N15" s="47" t="s">
        <v>89</v>
      </c>
    </row>
    <row r="16" spans="2:14" ht="16.5" thickTop="1" thickBot="1">
      <c r="B16" s="97"/>
      <c r="C16" s="107">
        <v>2016</v>
      </c>
      <c r="D16" s="105">
        <v>6114.6</v>
      </c>
      <c r="E16" s="105">
        <v>3864.3</v>
      </c>
      <c r="F16" s="105">
        <v>2649.2</v>
      </c>
      <c r="G16" s="105">
        <v>46006.1</v>
      </c>
      <c r="H16" s="105">
        <v>7942.1</v>
      </c>
      <c r="I16" s="105">
        <v>4562.7</v>
      </c>
      <c r="J16" s="105">
        <v>4130.3</v>
      </c>
      <c r="K16" s="105">
        <v>4992.6000000000004</v>
      </c>
      <c r="L16" s="105">
        <v>1393.5</v>
      </c>
      <c r="M16" s="105">
        <v>800.2</v>
      </c>
      <c r="N16" s="106">
        <f>SUM(D16:M16)</f>
        <v>82455.600000000006</v>
      </c>
    </row>
    <row r="17" spans="2:14" ht="16.5" thickTop="1" thickBot="1">
      <c r="B17" s="48"/>
      <c r="C17" s="49">
        <v>2015</v>
      </c>
      <c r="D17" s="50">
        <v>6868.9</v>
      </c>
      <c r="E17" s="50">
        <v>4268.8999999999996</v>
      </c>
      <c r="F17" s="50">
        <v>2607.4</v>
      </c>
      <c r="G17" s="50">
        <v>48962.5</v>
      </c>
      <c r="H17" s="50">
        <v>7410.3</v>
      </c>
      <c r="I17" s="50">
        <v>4297.1000000000004</v>
      </c>
      <c r="J17" s="50">
        <v>4044.9</v>
      </c>
      <c r="K17" s="50">
        <v>3940.1</v>
      </c>
      <c r="L17" s="50">
        <v>1332.8</v>
      </c>
      <c r="M17" s="50">
        <v>1037.4000000000001</v>
      </c>
      <c r="N17" s="51">
        <f>SUM(D17:M17)</f>
        <v>84770.3</v>
      </c>
    </row>
    <row r="18" spans="2:14" ht="16.5" thickTop="1" thickBot="1">
      <c r="B18" s="52" t="s">
        <v>151</v>
      </c>
      <c r="C18" s="40">
        <v>2014</v>
      </c>
      <c r="D18" s="44">
        <v>6790.7</v>
      </c>
      <c r="E18" s="53">
        <v>4072.9</v>
      </c>
      <c r="F18" s="44">
        <v>2479.4</v>
      </c>
      <c r="G18" s="44">
        <v>49516</v>
      </c>
      <c r="H18" s="44">
        <v>8866.5</v>
      </c>
      <c r="I18" s="44">
        <v>4045.4</v>
      </c>
      <c r="J18" s="44">
        <v>3318.43</v>
      </c>
      <c r="K18" s="44">
        <v>3725.1</v>
      </c>
      <c r="L18" s="44">
        <v>1510.5</v>
      </c>
      <c r="M18" s="53">
        <v>962.1</v>
      </c>
      <c r="N18" s="51">
        <f t="shared" ref="N18:N19" si="3">SUM(D18:M18)</f>
        <v>85287.03</v>
      </c>
    </row>
    <row r="19" spans="2:14" ht="15.75" thickTop="1">
      <c r="B19" s="54"/>
      <c r="C19" s="40">
        <v>2013</v>
      </c>
      <c r="D19" s="44">
        <v>6288.1</v>
      </c>
      <c r="E19" s="53">
        <v>4145.8</v>
      </c>
      <c r="F19" s="44">
        <v>2479.3000000000002</v>
      </c>
      <c r="G19" s="44">
        <v>51534.8</v>
      </c>
      <c r="H19" s="44">
        <v>8510.9</v>
      </c>
      <c r="I19" s="44">
        <v>3514.4</v>
      </c>
      <c r="J19" s="44">
        <v>3613.06</v>
      </c>
      <c r="K19" s="44">
        <v>3385.1</v>
      </c>
      <c r="L19" s="44">
        <v>1373.4</v>
      </c>
      <c r="M19" s="53">
        <v>866.5</v>
      </c>
      <c r="N19" s="51">
        <f t="shared" si="3"/>
        <v>85711.359999999986</v>
      </c>
    </row>
    <row r="20" spans="2:14">
      <c r="B20" s="55"/>
      <c r="C20" s="56" t="s">
        <v>153</v>
      </c>
      <c r="D20" s="57">
        <f>D17/D18</f>
        <v>1.0115157494809077</v>
      </c>
      <c r="E20" s="57">
        <f t="shared" ref="E20:M20" si="4">E17/E18</f>
        <v>1.0481229590709322</v>
      </c>
      <c r="F20" s="57">
        <f t="shared" si="4"/>
        <v>1.0516253932403001</v>
      </c>
      <c r="G20" s="57">
        <f t="shared" si="4"/>
        <v>0.98882179497536149</v>
      </c>
      <c r="H20" s="57">
        <f t="shared" si="4"/>
        <v>0.83576383014718325</v>
      </c>
      <c r="I20" s="57">
        <f t="shared" si="4"/>
        <v>1.06221881643348</v>
      </c>
      <c r="J20" s="57">
        <f t="shared" si="4"/>
        <v>1.2189197903828015</v>
      </c>
      <c r="K20" s="57">
        <f t="shared" si="4"/>
        <v>1.0577165713672116</v>
      </c>
      <c r="L20" s="57">
        <f t="shared" si="4"/>
        <v>0.88235683548493871</v>
      </c>
      <c r="M20" s="58">
        <f t="shared" si="4"/>
        <v>1.0782662924851887</v>
      </c>
      <c r="N20" s="59"/>
    </row>
    <row r="21" spans="2:14" ht="15.75" thickBot="1">
      <c r="B21" s="60"/>
      <c r="C21" s="61" t="s">
        <v>154</v>
      </c>
      <c r="D21" s="62">
        <f>D18/D19</f>
        <v>1.0799287543137035</v>
      </c>
      <c r="E21" s="63">
        <f t="shared" ref="E21:M21" si="5">E18/E19</f>
        <v>0.98241593902262525</v>
      </c>
      <c r="F21" s="62">
        <f t="shared" si="5"/>
        <v>1.0000403339652322</v>
      </c>
      <c r="G21" s="62">
        <f t="shared" si="5"/>
        <v>0.96082647065672122</v>
      </c>
      <c r="H21" s="62">
        <f t="shared" si="5"/>
        <v>1.0417817152122573</v>
      </c>
      <c r="I21" s="62">
        <f t="shared" si="5"/>
        <v>1.1510926473935807</v>
      </c>
      <c r="J21" s="62">
        <f t="shared" si="5"/>
        <v>0.91845416350683351</v>
      </c>
      <c r="K21" s="62">
        <f t="shared" si="5"/>
        <v>1.1004401642492099</v>
      </c>
      <c r="L21" s="62">
        <f t="shared" si="5"/>
        <v>1.099825251201398</v>
      </c>
      <c r="M21" s="63">
        <f t="shared" si="5"/>
        <v>1.110328909405655</v>
      </c>
      <c r="N21" s="64">
        <f t="shared" ref="N21:N23" si="6">D21+E21+F21+G21+H21+I21+J21+K21+L21+M21</f>
        <v>10.445134348927219</v>
      </c>
    </row>
    <row r="22" spans="2:14" ht="16.5" thickTop="1" thickBot="1">
      <c r="B22" s="108"/>
      <c r="C22" s="110" t="s">
        <v>167</v>
      </c>
      <c r="D22" s="122">
        <f t="shared" ref="D22:M22" si="7">D16/D17</f>
        <v>0.89018620157521589</v>
      </c>
      <c r="E22" s="122">
        <f t="shared" si="7"/>
        <v>0.90522148562861637</v>
      </c>
      <c r="F22" s="122">
        <f t="shared" si="7"/>
        <v>1.0160312955434532</v>
      </c>
      <c r="G22" s="122">
        <f t="shared" si="7"/>
        <v>0.93961909624712792</v>
      </c>
      <c r="H22" s="122">
        <f t="shared" si="7"/>
        <v>1.0717649757769592</v>
      </c>
      <c r="I22" s="122">
        <f t="shared" si="7"/>
        <v>1.0618091270857088</v>
      </c>
      <c r="J22" s="122">
        <f t="shared" si="7"/>
        <v>1.0211130065020149</v>
      </c>
      <c r="K22" s="122">
        <f t="shared" si="7"/>
        <v>1.2671251998680237</v>
      </c>
      <c r="L22" s="123">
        <f t="shared" si="7"/>
        <v>1.0455432172869148</v>
      </c>
      <c r="M22" s="122">
        <f t="shared" si="7"/>
        <v>0.77135145556198181</v>
      </c>
      <c r="N22" s="111">
        <f>SUM(D22:M22)</f>
        <v>9.9897650610760174</v>
      </c>
    </row>
    <row r="23" spans="2:14" ht="16.5" thickTop="1" thickBot="1">
      <c r="B23" s="65"/>
      <c r="C23" s="65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>
        <f t="shared" si="6"/>
        <v>0</v>
      </c>
    </row>
    <row r="24" spans="2:14" ht="16.5" thickTop="1" thickBot="1">
      <c r="B24" s="113"/>
      <c r="C24" s="114">
        <v>2016</v>
      </c>
      <c r="D24" s="115">
        <v>3202.8</v>
      </c>
      <c r="E24" s="115">
        <v>1018.6</v>
      </c>
      <c r="F24" s="115">
        <v>722.1</v>
      </c>
      <c r="G24" s="115">
        <v>8050.4</v>
      </c>
      <c r="H24" s="115">
        <v>3506.4</v>
      </c>
      <c r="I24" s="115">
        <v>939.3</v>
      </c>
      <c r="J24" s="115">
        <v>955.5</v>
      </c>
      <c r="K24" s="115">
        <v>1318.7</v>
      </c>
      <c r="L24" s="115">
        <v>908.8</v>
      </c>
      <c r="M24" s="115">
        <v>436.3</v>
      </c>
      <c r="N24" s="116">
        <f>SUM(D24:M24)</f>
        <v>21058.9</v>
      </c>
    </row>
    <row r="25" spans="2:14" ht="16.5" thickTop="1" thickBot="1">
      <c r="B25" s="48"/>
      <c r="C25" s="49">
        <v>2015</v>
      </c>
      <c r="D25" s="67">
        <v>4265.8999999999996</v>
      </c>
      <c r="E25" s="67">
        <v>1201.5999999999999</v>
      </c>
      <c r="F25" s="67">
        <v>1183.3</v>
      </c>
      <c r="G25" s="67">
        <v>8270.4</v>
      </c>
      <c r="H25" s="67">
        <v>2555.3000000000002</v>
      </c>
      <c r="I25" s="67">
        <v>854.1</v>
      </c>
      <c r="J25" s="67">
        <v>689.9</v>
      </c>
      <c r="K25" s="67">
        <v>1247.5999999999999</v>
      </c>
      <c r="L25" s="67">
        <v>826.3</v>
      </c>
      <c r="M25" s="67">
        <v>420.8</v>
      </c>
      <c r="N25" s="68">
        <f>SUM(D25:M25)</f>
        <v>21515.199999999997</v>
      </c>
    </row>
    <row r="26" spans="2:14" ht="16.5" thickTop="1" thickBot="1">
      <c r="B26" s="52" t="s">
        <v>152</v>
      </c>
      <c r="C26" s="40">
        <v>2014</v>
      </c>
      <c r="D26" s="44">
        <v>4031.6</v>
      </c>
      <c r="E26" s="53">
        <v>3004.5</v>
      </c>
      <c r="F26" s="44">
        <v>1500.4</v>
      </c>
      <c r="G26" s="44">
        <v>10355</v>
      </c>
      <c r="H26" s="44">
        <v>4642</v>
      </c>
      <c r="I26" s="44">
        <v>1318.3</v>
      </c>
      <c r="J26" s="44">
        <v>771.99</v>
      </c>
      <c r="K26" s="44">
        <v>1396.8</v>
      </c>
      <c r="L26" s="44">
        <v>800.9</v>
      </c>
      <c r="M26" s="53">
        <v>806.03</v>
      </c>
      <c r="N26" s="68">
        <f t="shared" ref="N26:N27" si="8">SUM(D26:M26)</f>
        <v>28627.52</v>
      </c>
    </row>
    <row r="27" spans="2:14" ht="15.75" thickTop="1">
      <c r="B27" s="54"/>
      <c r="C27" s="40">
        <v>2013</v>
      </c>
      <c r="D27" s="44">
        <v>3691.6</v>
      </c>
      <c r="E27" s="53">
        <v>1329.6</v>
      </c>
      <c r="F27" s="44">
        <v>890.8</v>
      </c>
      <c r="G27" s="44">
        <v>6803.4</v>
      </c>
      <c r="H27" s="44">
        <v>1824.3</v>
      </c>
      <c r="I27" s="44">
        <v>1095</v>
      </c>
      <c r="J27" s="44">
        <v>6596.25</v>
      </c>
      <c r="K27" s="44">
        <v>1583.9</v>
      </c>
      <c r="L27" s="44">
        <v>741.4</v>
      </c>
      <c r="M27" s="53">
        <v>276.5</v>
      </c>
      <c r="N27" s="68">
        <f t="shared" si="8"/>
        <v>24832.75</v>
      </c>
    </row>
    <row r="28" spans="2:14">
      <c r="B28" s="55"/>
      <c r="C28" s="56" t="s">
        <v>153</v>
      </c>
      <c r="D28" s="109">
        <f>D25/D26</f>
        <v>1.0581158845123524</v>
      </c>
      <c r="E28" s="57">
        <f t="shared" ref="E28:N29" si="9">E25/E26</f>
        <v>0.39993343318355795</v>
      </c>
      <c r="F28" s="57">
        <f t="shared" si="9"/>
        <v>0.78865635830445202</v>
      </c>
      <c r="G28" s="57">
        <f t="shared" si="9"/>
        <v>0.79868662481892805</v>
      </c>
      <c r="H28" s="57">
        <f t="shared" si="9"/>
        <v>0.55047393364928909</v>
      </c>
      <c r="I28" s="57">
        <f t="shared" si="9"/>
        <v>0.647879845255253</v>
      </c>
      <c r="J28" s="57">
        <f t="shared" si="9"/>
        <v>0.89366442570499616</v>
      </c>
      <c r="K28" s="57">
        <f t="shared" si="9"/>
        <v>0.89318442153493693</v>
      </c>
      <c r="L28" s="57">
        <f t="shared" si="9"/>
        <v>1.0317143213884379</v>
      </c>
      <c r="M28" s="57">
        <f t="shared" si="9"/>
        <v>0.52206493554830469</v>
      </c>
      <c r="N28" s="59"/>
    </row>
    <row r="29" spans="2:14" ht="15.75" thickBot="1">
      <c r="B29" s="60"/>
      <c r="C29" s="61" t="s">
        <v>154</v>
      </c>
      <c r="D29" s="62">
        <f>D26/D27</f>
        <v>1.092100986022321</v>
      </c>
      <c r="E29" s="62">
        <f t="shared" si="9"/>
        <v>2.2597021660649821</v>
      </c>
      <c r="F29" s="62">
        <f t="shared" si="9"/>
        <v>1.6843286933093851</v>
      </c>
      <c r="G29" s="62">
        <f t="shared" si="9"/>
        <v>1.5220331010965107</v>
      </c>
      <c r="H29" s="62">
        <f t="shared" si="9"/>
        <v>2.5445376308721155</v>
      </c>
      <c r="I29" s="62">
        <f t="shared" si="9"/>
        <v>1.2039269406392694</v>
      </c>
      <c r="J29" s="62">
        <f t="shared" si="9"/>
        <v>0.11703467879476975</v>
      </c>
      <c r="K29" s="62">
        <f t="shared" si="9"/>
        <v>0.88187385567270649</v>
      </c>
      <c r="L29" s="62">
        <f t="shared" si="9"/>
        <v>1.0802535743188562</v>
      </c>
      <c r="M29" s="69">
        <f t="shared" si="9"/>
        <v>2.9151175406871608</v>
      </c>
      <c r="N29" s="64">
        <f t="shared" si="9"/>
        <v>1.1528131197712699</v>
      </c>
    </row>
    <row r="30" spans="2:14" ht="16.5" thickTop="1" thickBot="1">
      <c r="B30" s="110"/>
      <c r="C30" s="110" t="s">
        <v>167</v>
      </c>
      <c r="D30" s="122">
        <f t="shared" ref="D30:M30" si="10">D24/D25</f>
        <v>0.75079115778616479</v>
      </c>
      <c r="E30" s="122">
        <f t="shared" si="10"/>
        <v>0.84770306258322248</v>
      </c>
      <c r="F30" s="122">
        <f t="shared" si="10"/>
        <v>0.61024254204343786</v>
      </c>
      <c r="G30" s="122">
        <f t="shared" si="10"/>
        <v>0.97339911007931901</v>
      </c>
      <c r="H30" s="122">
        <f t="shared" si="10"/>
        <v>1.3722067858959808</v>
      </c>
      <c r="I30" s="122">
        <f t="shared" si="10"/>
        <v>1.0997541271513873</v>
      </c>
      <c r="J30" s="122">
        <f t="shared" si="10"/>
        <v>1.3849833309175243</v>
      </c>
      <c r="K30" s="122">
        <f t="shared" si="10"/>
        <v>1.0569894196857967</v>
      </c>
      <c r="L30" s="122">
        <f t="shared" si="10"/>
        <v>1.099842672152971</v>
      </c>
      <c r="M30" s="124">
        <f t="shared" si="10"/>
        <v>1.0368346007604563</v>
      </c>
      <c r="N30" s="112">
        <f>SUM(D30:M30)</f>
        <v>10.232746809056259</v>
      </c>
    </row>
    <row r="31" spans="2:14" ht="15.75" thickTop="1">
      <c r="B31" s="70"/>
      <c r="C31" s="70"/>
      <c r="D31" s="71"/>
      <c r="E31" s="71"/>
      <c r="F31" s="72"/>
      <c r="G31" s="72"/>
      <c r="H31" s="72"/>
      <c r="I31" s="72"/>
      <c r="J31" s="72"/>
      <c r="K31" s="72"/>
      <c r="L31" s="72"/>
      <c r="M31" s="73"/>
      <c r="N31" s="72"/>
    </row>
    <row r="32" spans="2:14">
      <c r="B32" s="178" t="s">
        <v>175</v>
      </c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</row>
    <row r="33" spans="2:14" ht="15.75" thickBot="1">
      <c r="B33" s="92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ht="15.75" thickBot="1">
      <c r="B34" s="101"/>
      <c r="C34" s="102"/>
      <c r="D34" s="41" t="s">
        <v>90</v>
      </c>
      <c r="E34" s="42" t="s">
        <v>91</v>
      </c>
      <c r="F34" s="42" t="s">
        <v>92</v>
      </c>
      <c r="G34" s="42" t="s">
        <v>93</v>
      </c>
      <c r="H34" s="42" t="s">
        <v>94</v>
      </c>
      <c r="I34" s="42" t="s">
        <v>95</v>
      </c>
      <c r="J34" s="42" t="s">
        <v>96</v>
      </c>
      <c r="K34" s="42" t="s">
        <v>97</v>
      </c>
      <c r="L34" s="42" t="s">
        <v>98</v>
      </c>
      <c r="M34" s="103" t="s">
        <v>99</v>
      </c>
      <c r="N34" s="104" t="s">
        <v>89</v>
      </c>
    </row>
    <row r="35" spans="2:14" ht="30.75" thickTop="1">
      <c r="B35" s="100" t="s">
        <v>165</v>
      </c>
      <c r="C35" s="81"/>
      <c r="D35" s="125">
        <v>0</v>
      </c>
      <c r="E35" s="125">
        <v>29380</v>
      </c>
      <c r="F35" s="125">
        <v>0</v>
      </c>
      <c r="G35" s="125">
        <v>1495650</v>
      </c>
      <c r="H35" s="125">
        <v>1879460</v>
      </c>
      <c r="I35" s="125">
        <v>951480</v>
      </c>
      <c r="J35" s="125">
        <v>0</v>
      </c>
      <c r="K35" s="125">
        <v>61360</v>
      </c>
      <c r="L35" s="125">
        <v>0</v>
      </c>
      <c r="M35" s="125">
        <v>0</v>
      </c>
      <c r="N35" s="126">
        <f>SUM(D35:M35)</f>
        <v>4417330</v>
      </c>
    </row>
    <row r="36" spans="2:14">
      <c r="B36" s="77" t="s">
        <v>156</v>
      </c>
      <c r="C36" s="40"/>
      <c r="D36" s="127">
        <v>82654527.400000006</v>
      </c>
      <c r="E36" s="127">
        <v>71840891.700000003</v>
      </c>
      <c r="F36" s="128">
        <v>86020155.019999996</v>
      </c>
      <c r="G36" s="127">
        <v>272857427.06999999</v>
      </c>
      <c r="H36" s="127">
        <v>63826819.549999997</v>
      </c>
      <c r="I36" s="127">
        <v>84993100.109999999</v>
      </c>
      <c r="J36" s="127">
        <v>84050642.950000003</v>
      </c>
      <c r="K36" s="127">
        <v>50613622.869999997</v>
      </c>
      <c r="L36" s="127">
        <v>24115424.84</v>
      </c>
      <c r="M36" s="127">
        <v>33017168.210000001</v>
      </c>
      <c r="N36" s="129">
        <f>SUM(D36:M36)</f>
        <v>853989779.72000015</v>
      </c>
    </row>
    <row r="37" spans="2:14" ht="15.75" thickBot="1">
      <c r="B37" s="60" t="s">
        <v>157</v>
      </c>
      <c r="C37" s="61"/>
      <c r="D37" s="80">
        <f>D35/D36</f>
        <v>0</v>
      </c>
      <c r="E37" s="80">
        <f t="shared" ref="E37:N37" si="11">E35/E36</f>
        <v>4.0895928912864537E-4</v>
      </c>
      <c r="F37" s="80">
        <f t="shared" si="11"/>
        <v>0</v>
      </c>
      <c r="G37" s="80">
        <f t="shared" si="11"/>
        <v>5.4814340810166026E-3</v>
      </c>
      <c r="H37" s="80">
        <f t="shared" si="11"/>
        <v>2.9446242398584312E-2</v>
      </c>
      <c r="I37" s="80">
        <f t="shared" si="11"/>
        <v>1.1194791092083628E-2</v>
      </c>
      <c r="J37" s="80">
        <f t="shared" si="11"/>
        <v>0</v>
      </c>
      <c r="K37" s="80">
        <f t="shared" si="11"/>
        <v>1.2123218319621545E-3</v>
      </c>
      <c r="L37" s="80">
        <f t="shared" si="11"/>
        <v>0</v>
      </c>
      <c r="M37" s="80">
        <f t="shared" si="11"/>
        <v>0</v>
      </c>
      <c r="N37" s="80">
        <f t="shared" si="11"/>
        <v>5.1725794674595772E-3</v>
      </c>
    </row>
    <row r="38" spans="2:14" ht="15.75" thickTop="1"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</row>
    <row r="39" spans="2:14" ht="15.75" thickBot="1"/>
    <row r="40" spans="2:14" ht="15.75" thickBot="1">
      <c r="B40" s="46"/>
      <c r="C40" s="46"/>
      <c r="D40" s="41" t="s">
        <v>90</v>
      </c>
      <c r="E40" s="42" t="s">
        <v>91</v>
      </c>
      <c r="F40" s="42" t="s">
        <v>92</v>
      </c>
      <c r="G40" s="42" t="s">
        <v>93</v>
      </c>
      <c r="H40" s="42" t="s">
        <v>94</v>
      </c>
      <c r="I40" s="42" t="s">
        <v>95</v>
      </c>
      <c r="J40" s="42" t="s">
        <v>96</v>
      </c>
      <c r="K40" s="42" t="s">
        <v>97</v>
      </c>
      <c r="L40" s="42" t="s">
        <v>98</v>
      </c>
      <c r="M40" s="42" t="s">
        <v>99</v>
      </c>
      <c r="N40" s="47" t="s">
        <v>89</v>
      </c>
    </row>
    <row r="41" spans="2:14" ht="30.75" thickTop="1">
      <c r="B41" s="74" t="s">
        <v>155</v>
      </c>
      <c r="C41" s="49"/>
      <c r="D41" s="75">
        <v>445.5</v>
      </c>
      <c r="E41" s="75">
        <f>1066.7</f>
        <v>1066.7</v>
      </c>
      <c r="F41" s="75">
        <v>49.4</v>
      </c>
      <c r="G41" s="75"/>
      <c r="H41" s="75">
        <v>1102.5</v>
      </c>
      <c r="I41" s="75">
        <v>783.9</v>
      </c>
      <c r="J41" s="75">
        <v>894.7</v>
      </c>
      <c r="K41" s="75"/>
      <c r="L41" s="75">
        <v>301.3</v>
      </c>
      <c r="M41" s="75"/>
      <c r="N41" s="76">
        <f>SUM(D41:M41)</f>
        <v>4644.0000000000009</v>
      </c>
    </row>
    <row r="42" spans="2:14">
      <c r="B42" s="77" t="s">
        <v>156</v>
      </c>
      <c r="C42" s="40"/>
      <c r="D42" s="78">
        <v>63239</v>
      </c>
      <c r="E42" s="78">
        <v>55542.1</v>
      </c>
      <c r="F42" s="79">
        <v>37587.4</v>
      </c>
      <c r="G42" s="78">
        <v>296680.2</v>
      </c>
      <c r="H42" s="78">
        <v>77907.100000000006</v>
      </c>
      <c r="I42" s="78">
        <v>49135</v>
      </c>
      <c r="J42" s="78">
        <v>49417</v>
      </c>
      <c r="K42" s="78">
        <v>53100.6</v>
      </c>
      <c r="L42" s="78">
        <v>21924.5</v>
      </c>
      <c r="M42" s="78">
        <v>30340.2</v>
      </c>
      <c r="N42" s="76">
        <f>SUM(D42:M42)</f>
        <v>734873.1</v>
      </c>
    </row>
    <row r="43" spans="2:14" ht="15.75" thickBot="1">
      <c r="B43" s="60" t="s">
        <v>157</v>
      </c>
      <c r="C43" s="61"/>
      <c r="D43" s="80">
        <f>D41/D42</f>
        <v>7.0447034266829011E-3</v>
      </c>
      <c r="E43" s="80">
        <f t="shared" ref="E43:N43" si="12">E41/E42</f>
        <v>1.9205251511916186E-2</v>
      </c>
      <c r="F43" s="80">
        <f t="shared" si="12"/>
        <v>1.3142702075695579E-3</v>
      </c>
      <c r="G43" s="80">
        <f t="shared" si="12"/>
        <v>0</v>
      </c>
      <c r="H43" s="80">
        <f t="shared" si="12"/>
        <v>1.415147014842036E-2</v>
      </c>
      <c r="I43" s="80">
        <f t="shared" si="12"/>
        <v>1.5954004273939146E-2</v>
      </c>
      <c r="J43" s="80">
        <f t="shared" si="12"/>
        <v>1.8105105530485461E-2</v>
      </c>
      <c r="K43" s="80">
        <f t="shared" si="12"/>
        <v>0</v>
      </c>
      <c r="L43" s="80">
        <f t="shared" si="12"/>
        <v>1.3742616707336543E-2</v>
      </c>
      <c r="M43" s="80">
        <f t="shared" si="12"/>
        <v>0</v>
      </c>
      <c r="N43" s="80">
        <f t="shared" si="12"/>
        <v>6.3194584207804053E-3</v>
      </c>
    </row>
    <row r="44" spans="2:14" ht="15.75" thickTop="1"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0">
      <c r="B45" s="84" t="s">
        <v>158</v>
      </c>
      <c r="C45" s="40"/>
      <c r="D45" s="44">
        <v>0</v>
      </c>
      <c r="E45" s="44">
        <v>0</v>
      </c>
      <c r="F45" s="44">
        <v>402.3</v>
      </c>
      <c r="G45" s="44">
        <v>1648</v>
      </c>
      <c r="H45" s="44">
        <v>3136.8</v>
      </c>
      <c r="I45" s="44">
        <v>1044.5</v>
      </c>
      <c r="J45" s="44">
        <v>0</v>
      </c>
      <c r="K45" s="44">
        <v>362.1</v>
      </c>
      <c r="L45" s="44">
        <v>0</v>
      </c>
      <c r="M45" s="44">
        <v>0</v>
      </c>
      <c r="N45" s="44">
        <f>SUM(D45:M45)</f>
        <v>6593.7000000000007</v>
      </c>
    </row>
    <row r="46" spans="2:14">
      <c r="B46" s="40" t="s">
        <v>156</v>
      </c>
      <c r="C46" s="40"/>
      <c r="D46" s="44">
        <v>56650.6</v>
      </c>
      <c r="E46" s="44">
        <v>53063.8</v>
      </c>
      <c r="F46" s="44">
        <v>30807.200000000001</v>
      </c>
      <c r="G46" s="44">
        <v>379124</v>
      </c>
      <c r="H46" s="44">
        <v>87770.7</v>
      </c>
      <c r="I46" s="44">
        <v>44520.2</v>
      </c>
      <c r="J46" s="44">
        <v>65798.100000000006</v>
      </c>
      <c r="K46" s="44">
        <v>53066.7</v>
      </c>
      <c r="L46" s="44">
        <v>23053.4</v>
      </c>
      <c r="M46" s="44">
        <v>58748.1</v>
      </c>
      <c r="N46" s="44">
        <f>SUM(D46:M46)</f>
        <v>852602.79999999981</v>
      </c>
    </row>
    <row r="47" spans="2:14">
      <c r="B47" s="40" t="s">
        <v>157</v>
      </c>
      <c r="C47" s="40"/>
      <c r="D47" s="85">
        <f>D45/D46</f>
        <v>0</v>
      </c>
      <c r="E47" s="85">
        <f t="shared" ref="E47:N47" si="13">E45/E46</f>
        <v>0</v>
      </c>
      <c r="F47" s="85">
        <f t="shared" si="13"/>
        <v>1.3058635643615778E-2</v>
      </c>
      <c r="G47" s="85">
        <f t="shared" si="13"/>
        <v>4.3468627678543165E-3</v>
      </c>
      <c r="H47" s="85">
        <f t="shared" si="13"/>
        <v>3.5738577908117401E-2</v>
      </c>
      <c r="I47" s="85">
        <f t="shared" si="13"/>
        <v>2.346126028184959E-2</v>
      </c>
      <c r="J47" s="85">
        <f t="shared" si="13"/>
        <v>0</v>
      </c>
      <c r="K47" s="85">
        <f t="shared" si="13"/>
        <v>6.823488176200895E-3</v>
      </c>
      <c r="L47" s="85">
        <f t="shared" si="13"/>
        <v>0</v>
      </c>
      <c r="M47" s="85">
        <f t="shared" si="13"/>
        <v>0</v>
      </c>
      <c r="N47" s="85">
        <f t="shared" si="13"/>
        <v>7.7336128851559043E-3</v>
      </c>
    </row>
    <row r="49" spans="2:14" ht="45.75" customHeight="1">
      <c r="B49" s="177" t="s">
        <v>159</v>
      </c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</row>
    <row r="50" spans="2:14" ht="45.75" customHeight="1" thickBot="1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</row>
    <row r="51" spans="2:14" ht="15.75" thickBot="1">
      <c r="B51" s="46"/>
      <c r="C51" s="46"/>
      <c r="D51" s="41" t="s">
        <v>90</v>
      </c>
      <c r="E51" s="42" t="s">
        <v>91</v>
      </c>
      <c r="F51" s="42" t="s">
        <v>92</v>
      </c>
      <c r="G51" s="42" t="s">
        <v>93</v>
      </c>
      <c r="H51" s="42" t="s">
        <v>94</v>
      </c>
      <c r="I51" s="42" t="s">
        <v>95</v>
      </c>
      <c r="J51" s="42" t="s">
        <v>96</v>
      </c>
      <c r="K51" s="42" t="s">
        <v>97</v>
      </c>
      <c r="L51" s="42" t="s">
        <v>98</v>
      </c>
      <c r="M51" s="42" t="s">
        <v>99</v>
      </c>
      <c r="N51" s="47" t="s">
        <v>89</v>
      </c>
    </row>
    <row r="52" spans="2:14" ht="15.75" thickTop="1">
      <c r="B52" s="155" t="s">
        <v>166</v>
      </c>
      <c r="C52" s="49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8"/>
    </row>
    <row r="53" spans="2:14">
      <c r="B53" s="77" t="s">
        <v>156</v>
      </c>
      <c r="C53" s="40"/>
      <c r="D53" s="78">
        <v>82654527.400000006</v>
      </c>
      <c r="E53" s="78">
        <v>71840891.700000003</v>
      </c>
      <c r="F53" s="79">
        <v>86020155.019999996</v>
      </c>
      <c r="G53" s="78">
        <v>272857427.06999999</v>
      </c>
      <c r="H53" s="78">
        <v>63826819.549999997</v>
      </c>
      <c r="I53" s="78">
        <v>84993100.109999999</v>
      </c>
      <c r="J53" s="78">
        <v>84050642.950000003</v>
      </c>
      <c r="K53" s="78">
        <v>50613622.869999997</v>
      </c>
      <c r="L53" s="78">
        <v>24115424.84</v>
      </c>
      <c r="M53" s="78">
        <v>33017168.210000001</v>
      </c>
      <c r="N53" s="76">
        <f>SUM(D53:M53)</f>
        <v>853989779.72000015</v>
      </c>
    </row>
    <row r="54" spans="2:14">
      <c r="B54" s="77" t="s">
        <v>161</v>
      </c>
      <c r="C54" s="40"/>
      <c r="D54" s="78">
        <v>15994065.33</v>
      </c>
      <c r="E54" s="78">
        <v>68038008.030000001</v>
      </c>
      <c r="F54" s="78">
        <v>1761090.31</v>
      </c>
      <c r="G54" s="78">
        <v>268090178.94999999</v>
      </c>
      <c r="H54" s="78">
        <v>63826819.549999997</v>
      </c>
      <c r="I54" s="78">
        <v>1842773.74</v>
      </c>
      <c r="J54" s="78">
        <v>60391340.700000003</v>
      </c>
      <c r="K54" s="78">
        <v>30585683.77</v>
      </c>
      <c r="L54" s="78">
        <v>2456408.0699999998</v>
      </c>
      <c r="M54" s="78">
        <v>769654.44</v>
      </c>
      <c r="N54" s="76">
        <f>SUM(D54:M54)</f>
        <v>513756022.88999999</v>
      </c>
    </row>
    <row r="55" spans="2:14">
      <c r="B55" s="77" t="s">
        <v>162</v>
      </c>
      <c r="C55" s="40"/>
      <c r="D55" s="78">
        <v>66660462.07</v>
      </c>
      <c r="E55" s="78">
        <v>3802883.67</v>
      </c>
      <c r="F55" s="78">
        <v>84259064.709999993</v>
      </c>
      <c r="G55" s="78">
        <v>4767248.12</v>
      </c>
      <c r="H55" s="78">
        <v>0</v>
      </c>
      <c r="I55" s="78">
        <v>83150326.370000005</v>
      </c>
      <c r="J55" s="78">
        <v>23659302.25</v>
      </c>
      <c r="K55" s="78">
        <v>20027939.100000001</v>
      </c>
      <c r="L55" s="78">
        <v>21659016.77</v>
      </c>
      <c r="M55" s="78">
        <v>32247513.77</v>
      </c>
      <c r="N55" s="76">
        <f>SUM(D55:M55)</f>
        <v>340233756.82999998</v>
      </c>
    </row>
    <row r="56" spans="2:14" ht="15.75" thickBot="1">
      <c r="B56" s="60" t="s">
        <v>163</v>
      </c>
      <c r="C56" s="61"/>
      <c r="D56" s="80">
        <f t="shared" ref="D56:F56" si="14">D55/D53</f>
        <v>0.80649498783535478</v>
      </c>
      <c r="E56" s="80">
        <f t="shared" si="14"/>
        <v>5.2934806069507623E-2</v>
      </c>
      <c r="F56" s="80">
        <f t="shared" si="14"/>
        <v>0.97952700376335589</v>
      </c>
      <c r="G56" s="80">
        <f>G55/G53</f>
        <v>1.7471571769886219E-2</v>
      </c>
      <c r="H56" s="80">
        <f t="shared" ref="H56:M56" si="15">H55/H53</f>
        <v>0</v>
      </c>
      <c r="I56" s="80">
        <f t="shared" si="15"/>
        <v>0.97831854894556103</v>
      </c>
      <c r="J56" s="80">
        <f t="shared" si="15"/>
        <v>0.28148865278846746</v>
      </c>
      <c r="K56" s="80">
        <f>K55/K53</f>
        <v>0.39570253944163081</v>
      </c>
      <c r="L56" s="80">
        <f t="shared" si="15"/>
        <v>0.89813954818139541</v>
      </c>
      <c r="M56" s="80">
        <f t="shared" si="15"/>
        <v>0.9766892655631535</v>
      </c>
      <c r="N56" s="89"/>
    </row>
    <row r="57" spans="2:14" ht="16.5" thickTop="1" thickBot="1">
      <c r="B57" s="94"/>
      <c r="C57" s="46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6"/>
    </row>
    <row r="58" spans="2:14" ht="15.75" thickBot="1">
      <c r="B58" s="46"/>
      <c r="C58" s="46"/>
      <c r="D58" s="41" t="s">
        <v>90</v>
      </c>
      <c r="E58" s="42" t="s">
        <v>91</v>
      </c>
      <c r="F58" s="42" t="s">
        <v>92</v>
      </c>
      <c r="G58" s="42" t="s">
        <v>93</v>
      </c>
      <c r="H58" s="42" t="s">
        <v>94</v>
      </c>
      <c r="I58" s="42" t="s">
        <v>95</v>
      </c>
      <c r="J58" s="42" t="s">
        <v>96</v>
      </c>
      <c r="K58" s="42" t="s">
        <v>97</v>
      </c>
      <c r="L58" s="42" t="s">
        <v>98</v>
      </c>
      <c r="M58" s="42" t="s">
        <v>99</v>
      </c>
      <c r="N58" s="47" t="s">
        <v>89</v>
      </c>
    </row>
    <row r="59" spans="2:14" ht="15.75" thickTop="1">
      <c r="B59" s="86" t="s">
        <v>160</v>
      </c>
      <c r="C59" s="49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8"/>
    </row>
    <row r="60" spans="2:14">
      <c r="B60" s="77" t="s">
        <v>156</v>
      </c>
      <c r="C60" s="40"/>
      <c r="D60" s="78">
        <v>63239003.939999998</v>
      </c>
      <c r="E60" s="78">
        <v>55542071.920000002</v>
      </c>
      <c r="F60" s="79">
        <v>37587357.079999998</v>
      </c>
      <c r="G60" s="78">
        <v>296680204.97000003</v>
      </c>
      <c r="H60" s="78">
        <v>77907066.019999996</v>
      </c>
      <c r="I60" s="78">
        <v>49135006.460000001</v>
      </c>
      <c r="J60" s="78">
        <v>49417042.82</v>
      </c>
      <c r="K60" s="78">
        <v>53100620.810000002</v>
      </c>
      <c r="L60" s="78">
        <v>21924466.539999999</v>
      </c>
      <c r="M60" s="78">
        <v>30340220.039999999</v>
      </c>
      <c r="N60" s="76">
        <f>SUM(D60:M60)</f>
        <v>734873060.5999999</v>
      </c>
    </row>
    <row r="61" spans="2:14">
      <c r="B61" s="77" t="s">
        <v>161</v>
      </c>
      <c r="C61" s="40"/>
      <c r="D61" s="78">
        <v>44277001.710000001</v>
      </c>
      <c r="E61" s="78">
        <v>50929926.350000001</v>
      </c>
      <c r="F61" s="78">
        <v>26240020.800000001</v>
      </c>
      <c r="G61" s="78">
        <v>296498166.97000003</v>
      </c>
      <c r="H61" s="78">
        <v>77907066.019999996</v>
      </c>
      <c r="I61" s="78">
        <v>23860020.190000001</v>
      </c>
      <c r="J61" s="78">
        <v>43657304.420000002</v>
      </c>
      <c r="K61" s="78">
        <v>33103809</v>
      </c>
      <c r="L61" s="78">
        <v>15660584.09</v>
      </c>
      <c r="M61" s="78">
        <v>30338620.039999999</v>
      </c>
      <c r="N61" s="76">
        <f t="shared" ref="N61:N62" si="16">SUM(D61:M61)</f>
        <v>642472519.59000003</v>
      </c>
    </row>
    <row r="62" spans="2:14">
      <c r="B62" s="77" t="s">
        <v>162</v>
      </c>
      <c r="C62" s="40"/>
      <c r="D62" s="78">
        <f>D60-D61</f>
        <v>18962002.229999997</v>
      </c>
      <c r="E62" s="78">
        <f t="shared" ref="E62:M62" si="17">E60-E61</f>
        <v>4612145.57</v>
      </c>
      <c r="F62" s="78">
        <f t="shared" si="17"/>
        <v>11347336.279999997</v>
      </c>
      <c r="G62" s="78">
        <f t="shared" si="17"/>
        <v>182038</v>
      </c>
      <c r="H62" s="78">
        <f t="shared" si="17"/>
        <v>0</v>
      </c>
      <c r="I62" s="78">
        <f t="shared" si="17"/>
        <v>25274986.27</v>
      </c>
      <c r="J62" s="78">
        <f t="shared" si="17"/>
        <v>5759738.3999999985</v>
      </c>
      <c r="K62" s="78">
        <f t="shared" si="17"/>
        <v>19996811.810000002</v>
      </c>
      <c r="L62" s="78">
        <f t="shared" si="17"/>
        <v>6263882.4499999993</v>
      </c>
      <c r="M62" s="78">
        <f t="shared" si="17"/>
        <v>1600</v>
      </c>
      <c r="N62" s="76">
        <f t="shared" si="16"/>
        <v>92400541.010000005</v>
      </c>
    </row>
    <row r="63" spans="2:14" ht="15.75" thickBot="1">
      <c r="B63" s="60" t="s">
        <v>163</v>
      </c>
      <c r="C63" s="61"/>
      <c r="D63" s="80">
        <f t="shared" ref="D63:F63" si="18">D62/D60</f>
        <v>0.29984663022192437</v>
      </c>
      <c r="E63" s="80">
        <f t="shared" si="18"/>
        <v>8.3038774222234671E-2</v>
      </c>
      <c r="F63" s="80">
        <f t="shared" si="18"/>
        <v>0.30189236917744999</v>
      </c>
      <c r="G63" s="80">
        <f>G62/G60</f>
        <v>6.1358323524957612E-4</v>
      </c>
      <c r="H63" s="80">
        <f t="shared" ref="H63:M63" si="19">H62/H60</f>
        <v>0</v>
      </c>
      <c r="I63" s="80">
        <f t="shared" si="19"/>
        <v>0.5143987574434522</v>
      </c>
      <c r="J63" s="80">
        <f t="shared" si="19"/>
        <v>0.11655368414050314</v>
      </c>
      <c r="K63" s="80">
        <f>K62/K60</f>
        <v>0.37658339026865328</v>
      </c>
      <c r="L63" s="80">
        <f t="shared" si="19"/>
        <v>0.28570284428913634</v>
      </c>
      <c r="M63" s="80">
        <f t="shared" si="19"/>
        <v>5.2735280030619057E-5</v>
      </c>
      <c r="N63" s="89"/>
    </row>
    <row r="64" spans="2:14" ht="15.75" thickTop="1"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38">
      <c r="B65" s="40" t="s">
        <v>164</v>
      </c>
      <c r="C65" s="4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1"/>
    </row>
    <row r="66" spans="1:38">
      <c r="B66" s="40" t="s">
        <v>156</v>
      </c>
      <c r="C66" s="40"/>
      <c r="D66" s="44">
        <v>56650556.649999999</v>
      </c>
      <c r="E66" s="44">
        <v>53063805.450000003</v>
      </c>
      <c r="F66" s="44">
        <v>30807242.34</v>
      </c>
      <c r="G66" s="44">
        <v>379124401.37</v>
      </c>
      <c r="H66" s="44">
        <v>87770703.469999999</v>
      </c>
      <c r="I66" s="44">
        <v>44520169.280000001</v>
      </c>
      <c r="J66" s="44">
        <v>65798099.170000002</v>
      </c>
      <c r="K66" s="44">
        <v>53066720.990000002</v>
      </c>
      <c r="L66" s="44">
        <v>23053412.129999999</v>
      </c>
      <c r="M66" s="44">
        <v>58748121.869999997</v>
      </c>
      <c r="N66" s="44">
        <f>SUM(D66:M66)</f>
        <v>852603232.71999991</v>
      </c>
    </row>
    <row r="67" spans="1:38">
      <c r="B67" s="40" t="s">
        <v>161</v>
      </c>
      <c r="C67" s="40"/>
      <c r="D67" s="44">
        <v>41324946.579999998</v>
      </c>
      <c r="E67" s="44">
        <v>47500065.689999998</v>
      </c>
      <c r="F67" s="44">
        <v>30807242.34</v>
      </c>
      <c r="G67" s="44">
        <v>379054541.37</v>
      </c>
      <c r="H67" s="44">
        <v>87770703.469999999</v>
      </c>
      <c r="I67" s="44">
        <v>22412288.75</v>
      </c>
      <c r="J67" s="44">
        <v>64101402.57</v>
      </c>
      <c r="K67" s="44">
        <v>36766276.689999998</v>
      </c>
      <c r="L67" s="44">
        <v>23053412.129999999</v>
      </c>
      <c r="M67" s="44">
        <v>58746521.869999997</v>
      </c>
      <c r="N67" s="44">
        <f>SUM(D67:M67)</f>
        <v>791537401.46000004</v>
      </c>
    </row>
    <row r="68" spans="1:38">
      <c r="B68" s="40" t="s">
        <v>162</v>
      </c>
      <c r="C68" s="40"/>
      <c r="D68" s="44">
        <f>D66-D67</f>
        <v>15325610.07</v>
      </c>
      <c r="E68" s="44">
        <f t="shared" ref="E68:N68" si="20">E66-E67</f>
        <v>5563739.7600000054</v>
      </c>
      <c r="F68" s="44">
        <f t="shared" si="20"/>
        <v>0</v>
      </c>
      <c r="G68" s="44">
        <f t="shared" si="20"/>
        <v>69860</v>
      </c>
      <c r="H68" s="44">
        <f t="shared" si="20"/>
        <v>0</v>
      </c>
      <c r="I68" s="44">
        <f t="shared" si="20"/>
        <v>22107880.530000001</v>
      </c>
      <c r="J68" s="44">
        <f t="shared" si="20"/>
        <v>1696696.6000000015</v>
      </c>
      <c r="K68" s="44">
        <f t="shared" si="20"/>
        <v>16300444.300000004</v>
      </c>
      <c r="L68" s="44">
        <f t="shared" si="20"/>
        <v>0</v>
      </c>
      <c r="M68" s="44">
        <f t="shared" si="20"/>
        <v>1600</v>
      </c>
      <c r="N68" s="44">
        <f t="shared" si="20"/>
        <v>61065831.259999871</v>
      </c>
    </row>
    <row r="69" spans="1:38">
      <c r="B69" s="40" t="s">
        <v>163</v>
      </c>
      <c r="C69" s="40"/>
      <c r="D69" s="44">
        <f>D68/D66*100%</f>
        <v>0.27052885225268125</v>
      </c>
      <c r="E69" s="44">
        <f>E68/E66*100%</f>
        <v>0.10484999545014737</v>
      </c>
      <c r="F69" s="44">
        <f t="shared" ref="F69:N69" si="21">F68/F66*100%</f>
        <v>0</v>
      </c>
      <c r="G69" s="44">
        <f t="shared" si="21"/>
        <v>1.8426669385445681E-4</v>
      </c>
      <c r="H69" s="44">
        <f t="shared" si="21"/>
        <v>0</v>
      </c>
      <c r="I69" s="44">
        <f t="shared" si="21"/>
        <v>0.49658123245123476</v>
      </c>
      <c r="J69" s="44">
        <f t="shared" si="21"/>
        <v>2.5786407531565799E-2</v>
      </c>
      <c r="K69" s="44">
        <f t="shared" si="21"/>
        <v>0.30716886206463923</v>
      </c>
      <c r="L69" s="44">
        <f t="shared" si="21"/>
        <v>0</v>
      </c>
      <c r="M69" s="44">
        <f t="shared" si="21"/>
        <v>2.7234913203532511E-5</v>
      </c>
      <c r="N69" s="44">
        <f t="shared" si="21"/>
        <v>7.1622800520220714E-2</v>
      </c>
    </row>
    <row r="71" spans="1:38" s="134" customFormat="1">
      <c r="A71" s="134" t="s">
        <v>172</v>
      </c>
      <c r="Q71" s="176" t="s">
        <v>179</v>
      </c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</row>
    <row r="72" spans="1:38" ht="15.75" thickBot="1"/>
    <row r="73" spans="1:38" ht="15.75" thickBot="1">
      <c r="B73" s="46"/>
      <c r="C73" s="46"/>
      <c r="D73" s="41" t="s">
        <v>90</v>
      </c>
      <c r="E73" s="42" t="s">
        <v>91</v>
      </c>
      <c r="F73" s="42" t="s">
        <v>92</v>
      </c>
      <c r="G73" s="42" t="s">
        <v>93</v>
      </c>
      <c r="H73" s="42" t="s">
        <v>94</v>
      </c>
      <c r="I73" s="42" t="s">
        <v>95</v>
      </c>
      <c r="J73" s="42" t="s">
        <v>96</v>
      </c>
      <c r="K73" s="42" t="s">
        <v>97</v>
      </c>
      <c r="L73" s="42" t="s">
        <v>98</v>
      </c>
      <c r="M73" s="42" t="s">
        <v>99</v>
      </c>
      <c r="N73" s="47" t="s">
        <v>89</v>
      </c>
    </row>
    <row r="74" spans="1:38" ht="15.75" thickTop="1">
      <c r="B74" s="155" t="s">
        <v>166</v>
      </c>
      <c r="C74" s="49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8"/>
    </row>
    <row r="75" spans="1:38" ht="30">
      <c r="B75" s="121" t="s">
        <v>168</v>
      </c>
      <c r="C75" s="40"/>
      <c r="D75" s="78">
        <v>386.3</v>
      </c>
      <c r="E75" s="78">
        <v>389.3</v>
      </c>
      <c r="F75" s="79">
        <v>69.2</v>
      </c>
      <c r="G75" s="78">
        <v>974</v>
      </c>
      <c r="H75" s="78">
        <v>945</v>
      </c>
      <c r="I75" s="78">
        <v>160</v>
      </c>
      <c r="J75" s="78">
        <v>352.1</v>
      </c>
      <c r="K75" s="78">
        <v>211.5</v>
      </c>
      <c r="L75" s="78">
        <v>765.6</v>
      </c>
      <c r="M75" s="78">
        <v>66.099999999999994</v>
      </c>
      <c r="N75" s="76">
        <f>SUM(D75:M75)</f>
        <v>4319.1000000000004</v>
      </c>
    </row>
    <row r="76" spans="1:38" ht="30">
      <c r="B76" s="121" t="s">
        <v>171</v>
      </c>
      <c r="C76" s="40"/>
      <c r="D76" s="78">
        <v>222.6</v>
      </c>
      <c r="E76" s="78">
        <v>310.8</v>
      </c>
      <c r="F76" s="78">
        <v>69.2</v>
      </c>
      <c r="G76" s="78">
        <v>916</v>
      </c>
      <c r="H76" s="78">
        <v>118</v>
      </c>
      <c r="I76" s="78">
        <v>173</v>
      </c>
      <c r="J76" s="78">
        <v>257.89999999999998</v>
      </c>
      <c r="K76" s="78">
        <v>267</v>
      </c>
      <c r="L76" s="78">
        <v>236.3</v>
      </c>
      <c r="M76" s="78">
        <v>62.8</v>
      </c>
      <c r="N76" s="76">
        <f>SUM(D76:M76)</f>
        <v>2633.6000000000004</v>
      </c>
    </row>
    <row r="77" spans="1:38" ht="30">
      <c r="B77" s="121" t="s">
        <v>170</v>
      </c>
      <c r="C77" s="40"/>
      <c r="D77" s="78">
        <v>107.5</v>
      </c>
      <c r="E77" s="78">
        <v>765.8</v>
      </c>
      <c r="F77" s="78">
        <v>41.2</v>
      </c>
      <c r="G77" s="78">
        <v>794</v>
      </c>
      <c r="H77" s="78">
        <v>275</v>
      </c>
      <c r="I77" s="78">
        <v>334.3</v>
      </c>
      <c r="J77" s="78">
        <v>257.3</v>
      </c>
      <c r="K77" s="78">
        <v>79.5</v>
      </c>
      <c r="L77" s="78">
        <v>63.7</v>
      </c>
      <c r="M77" s="78">
        <v>31</v>
      </c>
      <c r="N77" s="76">
        <f>SUM(D77:M77)</f>
        <v>2749.3</v>
      </c>
    </row>
    <row r="78" spans="1:38" ht="30">
      <c r="B78" s="121" t="s">
        <v>169</v>
      </c>
      <c r="C78" s="40"/>
      <c r="D78" s="78">
        <v>229.6</v>
      </c>
      <c r="E78" s="78">
        <v>765.8</v>
      </c>
      <c r="F78" s="78">
        <v>29.6</v>
      </c>
      <c r="G78" s="78">
        <v>924</v>
      </c>
      <c r="H78" s="78">
        <v>391.1</v>
      </c>
      <c r="I78" s="78">
        <v>317.8</v>
      </c>
      <c r="J78" s="78">
        <v>257.3</v>
      </c>
      <c r="K78" s="78">
        <v>65.3</v>
      </c>
      <c r="L78" s="78">
        <v>39.700000000000003</v>
      </c>
      <c r="M78" s="78">
        <v>24</v>
      </c>
      <c r="N78" s="76">
        <f>SUM(D78:M78)</f>
        <v>3044.2000000000003</v>
      </c>
    </row>
    <row r="79" spans="1:38" ht="15.75" thickBot="1">
      <c r="B79" s="60" t="s">
        <v>173</v>
      </c>
      <c r="C79" s="61"/>
      <c r="D79" s="80">
        <f>(D76+D78)/(D75+D77)</f>
        <v>0.91575536654515999</v>
      </c>
      <c r="E79" s="80">
        <f t="shared" ref="E79:M79" si="22">(E76+E78)/(E75+E77)</f>
        <v>0.93204051597264304</v>
      </c>
      <c r="F79" s="80">
        <f t="shared" si="22"/>
        <v>0.89492753623188415</v>
      </c>
      <c r="G79" s="80">
        <f t="shared" si="22"/>
        <v>1.0407239819004526</v>
      </c>
      <c r="H79" s="80">
        <f t="shared" si="22"/>
        <v>0.41729508196721316</v>
      </c>
      <c r="I79" s="80">
        <f>(I76+I78)/(I75+I77)</f>
        <v>0.99291927978960148</v>
      </c>
      <c r="J79" s="80">
        <f t="shared" si="22"/>
        <v>0.84542172628815226</v>
      </c>
      <c r="K79" s="80">
        <f t="shared" si="22"/>
        <v>1.1419243986254295</v>
      </c>
      <c r="L79" s="80">
        <f t="shared" si="22"/>
        <v>0.33281080429277704</v>
      </c>
      <c r="M79" s="80">
        <f t="shared" si="22"/>
        <v>0.89392378990731203</v>
      </c>
      <c r="N79" s="89"/>
    </row>
    <row r="80" spans="1:38" ht="15.75" thickTop="1"/>
  </sheetData>
  <mergeCells count="5">
    <mergeCell ref="Q71:AL71"/>
    <mergeCell ref="B2:N2"/>
    <mergeCell ref="B13:N13"/>
    <mergeCell ref="B32:N32"/>
    <mergeCell ref="B49:N4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2017-08-02T10:20:38Z</dcterms:modified>
</cp:coreProperties>
</file>