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30" windowWidth="18615" windowHeight="12360"/>
  </bookViews>
  <sheets>
    <sheet name="Лист1" sheetId="1" r:id="rId1"/>
  </sheets>
  <definedNames>
    <definedName name="_xlnm._FilterDatabase" localSheetId="0" hidden="1">Лист1!$A$6:$I$39</definedName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H81" i="1"/>
  <c r="H79"/>
  <c r="H77"/>
  <c r="E59"/>
  <c r="D59"/>
  <c r="E57"/>
  <c r="D57"/>
  <c r="E56"/>
  <c r="D56"/>
  <c r="E55"/>
  <c r="D55"/>
  <c r="E54"/>
  <c r="D54"/>
  <c r="D53"/>
  <c r="E52"/>
  <c r="D52"/>
  <c r="E51"/>
  <c r="D51"/>
  <c r="D50"/>
  <c r="E49"/>
  <c r="D49"/>
  <c r="D48"/>
  <c r="E47"/>
  <c r="D47"/>
  <c r="D46"/>
  <c r="D44"/>
  <c r="E43"/>
  <c r="D43"/>
  <c r="E42"/>
  <c r="D42"/>
  <c r="D41"/>
  <c r="E40"/>
  <c r="D40"/>
</calcChain>
</file>

<file path=xl/sharedStrings.xml><?xml version="1.0" encoding="utf-8"?>
<sst xmlns="http://schemas.openxmlformats.org/spreadsheetml/2006/main" count="160" uniqueCount="96">
  <si>
    <t>№ п/п</t>
  </si>
  <si>
    <t>Единицы измерения</t>
  </si>
  <si>
    <t>Исполнено</t>
  </si>
  <si>
    <t>Наименование показателя</t>
  </si>
  <si>
    <t>Значение по плану</t>
  </si>
  <si>
    <t>Фактическое значение</t>
  </si>
  <si>
    <t>А</t>
  </si>
  <si>
    <t>Б</t>
  </si>
  <si>
    <t>В</t>
  </si>
  <si>
    <t>Утверждено (с учётом внесённых изменений в установленном порядке)</t>
  </si>
  <si>
    <t>Число лиц, прошедших спортивную подготовку на этапах спортивной подготовки (человек)</t>
  </si>
  <si>
    <t>Спортивная подготовка по олимпийским видам спорта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</si>
  <si>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</si>
  <si>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</si>
  <si>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>Количество экспозиций, единиц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</si>
  <si>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</si>
  <si>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предметов, единиц</t>
  </si>
  <si>
    <t>Число обучающихся, человек</t>
  </si>
  <si>
    <t>Организация деятельности клубных формирований и формирований самодеятельного народного творчества</t>
  </si>
  <si>
    <t>количество человеко-часов (человеко-час)</t>
  </si>
  <si>
    <t>число обучающихся (человек)</t>
  </si>
  <si>
    <t>Предоставление питания</t>
  </si>
  <si>
    <t>Сведения о выполнении муниципальных заданий за 2017 год</t>
  </si>
  <si>
    <t>2017 год</t>
  </si>
  <si>
    <t>(рублей)</t>
  </si>
  <si>
    <t>Наименование муниципальных услуг (работ), включённых в мун.задание по соответствующему ГРБС</t>
  </si>
  <si>
    <t>Показатели качества муниципальных услуг (работ)</t>
  </si>
  <si>
    <t>Реализация основных образовательных программ начального общего образования</t>
  </si>
  <si>
    <t>Объем бюджетных ассигнований, (рублей)</t>
  </si>
  <si>
    <t>Реализация основных образовательных программ основного общего образования</t>
  </si>
  <si>
    <t>Реализация основных образовательных программ среднего общего образования</t>
  </si>
  <si>
    <t>Реализация основных образовательных программ основного общего образования-интегрированные образовательные программы в области физической культуры и спорта</t>
  </si>
  <si>
    <t>Реализация основных 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</si>
  <si>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Реализация основных общеобразовательных программ дошкольного образования</t>
  </si>
  <si>
    <t>Реализация образовательных программ дополнительного образования детей</t>
  </si>
  <si>
    <t>Присмотр и уход</t>
  </si>
  <si>
    <t>Организация отдыха детей и молодежи</t>
  </si>
  <si>
    <t>Управление культуры администрации Кондинского района</t>
  </si>
  <si>
    <t>число участников (человек)</t>
  </si>
  <si>
    <t xml:space="preserve">Библиографическая обработка документов и создание каталогов </t>
  </si>
  <si>
    <t xml:space="preserve">Организация и проведение культурно-массовых мероприятий </t>
  </si>
  <si>
    <t>количество клубных формирований, единиц</t>
  </si>
  <si>
    <t>040</t>
  </si>
  <si>
    <t>Администрация Кондинского района</t>
  </si>
  <si>
    <t>Комитет физической культуры и спорта администрации Кондинского района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</si>
  <si>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</si>
  <si>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предпрофессиональных программ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</si>
  <si>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</si>
  <si>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Управление образования администрации Кондинского района</t>
  </si>
  <si>
    <t xml:space="preserve"> </t>
  </si>
  <si>
    <t>количество мероприятий</t>
  </si>
  <si>
    <t>количество участников (человек)</t>
  </si>
  <si>
    <t>число посетителей (человек)</t>
  </si>
  <si>
    <t>количество предметов основного фонда, колекций, (единиц)</t>
  </si>
  <si>
    <t>Доля музейных предметов и музейных коллекций, отраженных в электронных каталогах, в общем объеме музейных фондов и музейных коллекций</t>
  </si>
  <si>
    <t>Реализация дополнительных  общеразвивающих программ</t>
  </si>
  <si>
    <t xml:space="preserve">Реализация дополнительных  предпрофессиональных общеобразовательных программ </t>
  </si>
  <si>
    <t>Доля детей, осваивающих дополнительные образовательные программы в образовательном учреждении (процент)</t>
  </si>
  <si>
    <t>Доля родителей (законных представителей) удовлетворенных условиями и качеством предоставляемой услуги (процент)</t>
  </si>
  <si>
    <t>количество человеко (человеко)</t>
  </si>
  <si>
    <t>Доля детей, имеющих положительную динамику</t>
  </si>
  <si>
    <t>Работа: Организация и проведение официальных физкультурных (физкультурно-оздоровительных) мероприятий</t>
  </si>
  <si>
    <t>Количество мероприятий (шт)</t>
  </si>
  <si>
    <t>Количество участников мероприятий (человек)</t>
  </si>
  <si>
    <t>Работа: Организация и проведение офиальных спортивных мероприятий</t>
  </si>
  <si>
    <t>Работа: Организация и проведение физкультурных и спортивных мероприятий в рамках Всероссийского физкультурного спортивного комплекса "Готов к труду и обороне"</t>
  </si>
  <si>
    <t>Работа: Пропаганда физической культуры, спорта и здорового образа жизни</t>
  </si>
  <si>
    <t>Уровень удовлетворенности жителей объемом и качеством мероприятий, напрвленных на пропаганду физической культуры и спорта (процент)</t>
  </si>
  <si>
    <t>Работа: Обеспечение участия лиц, проходящих спортивную подготовку в спортивных соревнованиях</t>
  </si>
  <si>
    <t>Отклонение достигнутых результатов от запланированных планов мероприятий (процент)</t>
  </si>
  <si>
    <t>Работа: Обеспечение участия спортивных сборных команд в спортивных соревнованиях</t>
  </si>
  <si>
    <t>Количество призовых мест, завоеванных спортсменами на спортивных мероприятиях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</si>
  <si>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 (процент) БИАТЛОН</t>
  </si>
  <si>
    <t>Доля лиц, прошедших спортивную подготовку на тренировочном этапе подготовки и зачисленных этап спортивного мастерства (процент) БИАТЛОН</t>
  </si>
  <si>
    <t>Доля лиц, прошедших спортивную подготовку на этапе совершенствования спортивного мастерства и зачисленных на этап высшего спортивного мастерства (процент) БИАТЛОН</t>
  </si>
  <si>
    <t>Доля лиц, прошедших спортивную подготовку, выполнивших требования федерального стандарта спортивной подготовки по виду спорта биатлон, по результатм реализации программ спортивной подготовки на этапе высшего спортивного мастерства БИАТЛОН</t>
  </si>
  <si>
    <t>Доля лиц, прошедших спортивную подготовку на тренировочном этапе подготовки и зачисленных этап спортивного мастерства (процент) ДЗЮДО</t>
  </si>
  <si>
    <t>Доля лиц, прошедших спортивную подготовку на этапе совершенствования спортивного мастерства и зачисленных на этап высшего спортивного мастерства (процент) ДЗЮДО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</si>
  <si>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 (процент) БОКС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</si>
  <si>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 (процент) ТЕННИС</t>
  </si>
  <si>
    <t>Доля лиц, прошедших спортивную подготовку на тренировочном этапе  подготовки и зачисленных на этап спортивного мастерства (процент) ТЕННИС</t>
  </si>
  <si>
    <t>Повышение уровня удовлетворенности жителей качеством услуг, предоставляемых учреждениями культуры района до 88,0%. (процент)</t>
  </si>
  <si>
    <t>Развитие музейного дела и удовлетворение потребности населения в предоставлении доступа к культурным ценностям (процент)</t>
  </si>
  <si>
    <t>Доля музейных предметов и музейных коллекций, отраженных в электронных каталогах, в общем объеме музейных фондов и музейных коллекций (процент)</t>
  </si>
  <si>
    <t>Сохранение доли детей, привлекаемых к участию в творческих мероприятиях, от общего числа детей (процент)</t>
  </si>
  <si>
    <t>Уровень удовлетворенности получателей качеством оказанных государственных и муниципальных услуг (процент)</t>
  </si>
  <si>
    <t>количество оказанных государственных и муниципальных услуг в бумажной форме (единица)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</si>
  <si>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</si>
  <si>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</si>
  <si>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досуга детей, подростков и молодежи</t>
  </si>
  <si>
    <t>1. Отсутствие случаев травматизма детей. 2. Количество обоснованных жалоб родителей (законных представителей) потребителей услуг (количество жалоб) (процент)</t>
  </si>
  <si>
    <t>количество человек (человек)</t>
  </si>
  <si>
    <t>количество мероприятий (ед)</t>
  </si>
  <si>
    <t>Отсутствие обоснованных жалоб потребителей муниципальной работы (процент)</t>
  </si>
  <si>
    <t>количество кружков и секций (ед)</t>
  </si>
  <si>
    <t>количество оказанных консультаций (ед.)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</si>
</sst>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_(* #,##0.00_);_(* \(#,##0.00\);_(* &quot;-&quot;??_);_(@_)"/>
  </numFmts>
  <fonts count="13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7" fontId="6" fillId="0" borderId="0" applyFont="0" applyFill="0" applyBorder="0" applyAlignment="0" applyProtection="0"/>
    <xf numFmtId="0" fontId="6" fillId="0" borderId="0"/>
  </cellStyleXfs>
  <cellXfs count="11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166" fontId="0" fillId="0" borderId="3" xfId="0" applyNumberForma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11" fillId="2" borderId="8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5" fontId="11" fillId="0" borderId="2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</cellXfs>
  <cellStyles count="56">
    <cellStyle name="Excel Built-in Normal" xfId="53"/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6" xfId="15"/>
    <cellStyle name="Обычный 18" xfId="16"/>
    <cellStyle name="Обычный 19" xfId="17"/>
    <cellStyle name="Обычный 2" xfId="2"/>
    <cellStyle name="Обычный 2 2" xfId="3"/>
    <cellStyle name="Обычный 2 3" xfId="55"/>
    <cellStyle name="Обычный 20" xfId="18"/>
    <cellStyle name="Обычный 21" xfId="19"/>
    <cellStyle name="Обычный 2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9" xfId="26"/>
    <cellStyle name="Обычный 3" xfId="41"/>
    <cellStyle name="Обычный 30" xfId="27"/>
    <cellStyle name="Обычный 31" xfId="28"/>
    <cellStyle name="Обычный 32" xfId="29"/>
    <cellStyle name="Обычный 33" xfId="30"/>
    <cellStyle name="Обычный 34" xfId="31"/>
    <cellStyle name="Обычный 35" xfId="32"/>
    <cellStyle name="Обычный 36" xfId="33"/>
    <cellStyle name="Обычный 37" xfId="34"/>
    <cellStyle name="Обычный 38" xfId="35"/>
    <cellStyle name="Обычный 39" xfId="36"/>
    <cellStyle name="Обычный 4" xfId="4"/>
    <cellStyle name="Обычный 40" xfId="37"/>
    <cellStyle name="Обычный 41" xfId="38"/>
    <cellStyle name="Обычный 42" xfId="39"/>
    <cellStyle name="Обычный 43" xfId="40"/>
    <cellStyle name="Обычный 44" xfId="42"/>
    <cellStyle name="Обычный 45" xfId="43"/>
    <cellStyle name="Обычный 46" xfId="44"/>
    <cellStyle name="Обычный 48" xfId="45"/>
    <cellStyle name="Обычный 49" xfId="46"/>
    <cellStyle name="Обычный 5" xfId="5"/>
    <cellStyle name="Обычный 50" xfId="47"/>
    <cellStyle name="Обычный 51" xfId="48"/>
    <cellStyle name="Обычный 52" xfId="49"/>
    <cellStyle name="Обычный 53" xfId="50"/>
    <cellStyle name="Обычный 54" xfId="51"/>
    <cellStyle name="Обычный 55" xfId="52"/>
    <cellStyle name="Обычный 6" xfId="6"/>
    <cellStyle name="Обычный 7" xfId="7"/>
    <cellStyle name="Обычный 8" xfId="8"/>
    <cellStyle name="Обычный 9" xfId="9"/>
    <cellStyle name="Финансовый" xfId="1" builtinId="3"/>
    <cellStyle name="Финансовый 2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8"/>
  <sheetViews>
    <sheetView tabSelected="1" zoomScaleNormal="100" workbookViewId="0">
      <pane ySplit="6" topLeftCell="A7" activePane="bottomLeft" state="frozen"/>
      <selection pane="bottomLeft" sqref="A1:H1"/>
    </sheetView>
  </sheetViews>
  <sheetFormatPr defaultColWidth="8.85546875" defaultRowHeight="12"/>
  <cols>
    <col min="1" max="1" width="4.5703125" style="3" customWidth="1"/>
    <col min="2" max="2" width="33.140625" style="2" customWidth="1"/>
    <col min="3" max="3" width="38.7109375" style="2" customWidth="1"/>
    <col min="4" max="4" width="13.28515625" style="8" customWidth="1"/>
    <col min="5" max="5" width="18.28515625" style="8" customWidth="1"/>
    <col min="6" max="6" width="37.5703125" style="2" customWidth="1"/>
    <col min="7" max="7" width="13.5703125" style="3" customWidth="1"/>
    <col min="8" max="8" width="10.7109375" style="3" customWidth="1"/>
    <col min="9" max="9" width="14.85546875" style="2" customWidth="1"/>
    <col min="10" max="10" width="8.85546875" style="2"/>
    <col min="11" max="11" width="8.85546875" style="2" customWidth="1"/>
    <col min="12" max="16384" width="8.85546875" style="2"/>
  </cols>
  <sheetData>
    <row r="1" spans="1:9">
      <c r="A1" s="117" t="s">
        <v>22</v>
      </c>
      <c r="B1" s="117"/>
      <c r="C1" s="117"/>
      <c r="D1" s="117"/>
      <c r="E1" s="117"/>
      <c r="F1" s="117"/>
      <c r="G1" s="117"/>
      <c r="H1" s="117"/>
    </row>
    <row r="2" spans="1:9" ht="24" customHeight="1">
      <c r="A2" s="4"/>
      <c r="B2" s="5"/>
      <c r="C2" s="5"/>
      <c r="D2" s="7"/>
      <c r="E2" s="7"/>
      <c r="F2" s="5"/>
      <c r="G2" s="100" t="s">
        <v>24</v>
      </c>
      <c r="H2" s="100"/>
      <c r="I2" s="101"/>
    </row>
    <row r="3" spans="1:9" s="3" customFormat="1" ht="18.600000000000001" customHeight="1">
      <c r="A3" s="97" t="s">
        <v>0</v>
      </c>
      <c r="B3" s="97" t="s">
        <v>25</v>
      </c>
      <c r="C3" s="97" t="s">
        <v>1</v>
      </c>
      <c r="D3" s="102" t="s">
        <v>23</v>
      </c>
      <c r="E3" s="103"/>
      <c r="F3" s="103"/>
      <c r="G3" s="103"/>
      <c r="H3" s="103"/>
      <c r="I3" s="104"/>
    </row>
    <row r="4" spans="1:9" s="3" customFormat="1" ht="36" customHeight="1">
      <c r="A4" s="97"/>
      <c r="B4" s="97"/>
      <c r="C4" s="97"/>
      <c r="D4" s="98" t="s">
        <v>9</v>
      </c>
      <c r="E4" s="98" t="s">
        <v>2</v>
      </c>
      <c r="F4" s="105" t="s">
        <v>26</v>
      </c>
      <c r="G4" s="106"/>
      <c r="H4" s="106"/>
      <c r="I4" s="104"/>
    </row>
    <row r="5" spans="1:9" s="3" customFormat="1" ht="51" customHeight="1">
      <c r="A5" s="97"/>
      <c r="B5" s="97"/>
      <c r="C5" s="97"/>
      <c r="D5" s="99"/>
      <c r="E5" s="99"/>
      <c r="F5" s="105" t="s">
        <v>3</v>
      </c>
      <c r="G5" s="104"/>
      <c r="H5" s="11" t="s">
        <v>4</v>
      </c>
      <c r="I5" s="9" t="s">
        <v>5</v>
      </c>
    </row>
    <row r="6" spans="1:9" s="3" customFormat="1" ht="15">
      <c r="A6" s="1" t="s">
        <v>6</v>
      </c>
      <c r="B6" s="1" t="s">
        <v>7</v>
      </c>
      <c r="C6" s="1" t="s">
        <v>8</v>
      </c>
      <c r="D6" s="6">
        <v>1</v>
      </c>
      <c r="E6" s="6">
        <v>2</v>
      </c>
      <c r="F6" s="105">
        <v>3</v>
      </c>
      <c r="G6" s="104"/>
      <c r="H6" s="1">
        <v>4</v>
      </c>
      <c r="I6" s="10">
        <v>5</v>
      </c>
    </row>
    <row r="7" spans="1:9" s="3" customFormat="1" ht="12.75">
      <c r="A7" s="38" t="s">
        <v>42</v>
      </c>
      <c r="B7" s="62" t="s">
        <v>43</v>
      </c>
      <c r="C7" s="63"/>
      <c r="D7" s="63"/>
      <c r="E7" s="63"/>
      <c r="F7" s="63"/>
      <c r="G7" s="63"/>
      <c r="H7" s="63"/>
      <c r="I7" s="64"/>
    </row>
    <row r="8" spans="1:9" s="3" customFormat="1" ht="36" customHeight="1">
      <c r="A8" s="42">
        <v>1</v>
      </c>
      <c r="B8" s="45" t="s">
        <v>47</v>
      </c>
      <c r="C8" s="34" t="s">
        <v>86</v>
      </c>
      <c r="D8" s="30">
        <v>43300</v>
      </c>
      <c r="E8" s="30">
        <v>48953</v>
      </c>
      <c r="F8" s="46" t="s">
        <v>85</v>
      </c>
      <c r="G8" s="47"/>
      <c r="H8" s="35">
        <v>92</v>
      </c>
      <c r="I8" s="35">
        <v>99</v>
      </c>
    </row>
    <row r="9" spans="1:9" s="3" customFormat="1" ht="29.25" customHeight="1">
      <c r="A9" s="43"/>
      <c r="B9" s="45"/>
      <c r="C9" s="28" t="s">
        <v>28</v>
      </c>
      <c r="D9" s="31">
        <v>33427600</v>
      </c>
      <c r="E9" s="31">
        <v>32562839.399999999</v>
      </c>
      <c r="F9" s="46"/>
      <c r="G9" s="47"/>
      <c r="H9" s="35"/>
      <c r="I9" s="35"/>
    </row>
    <row r="10" spans="1:9" s="3" customFormat="1" ht="30" customHeight="1">
      <c r="A10" s="42">
        <v>2</v>
      </c>
      <c r="B10" s="45" t="s">
        <v>47</v>
      </c>
      <c r="C10" s="34" t="s">
        <v>95</v>
      </c>
      <c r="D10" s="30">
        <v>13700</v>
      </c>
      <c r="E10" s="30">
        <v>18917</v>
      </c>
      <c r="F10" s="46" t="s">
        <v>85</v>
      </c>
      <c r="G10" s="47"/>
      <c r="H10" s="35">
        <v>92</v>
      </c>
      <c r="I10" s="35">
        <v>99</v>
      </c>
    </row>
    <row r="11" spans="1:9" s="3" customFormat="1" ht="42" customHeight="1">
      <c r="A11" s="43"/>
      <c r="B11" s="45"/>
      <c r="C11" s="28" t="s">
        <v>28</v>
      </c>
      <c r="D11" s="31">
        <v>2438600</v>
      </c>
      <c r="E11" s="31">
        <v>2282360.6</v>
      </c>
      <c r="F11" s="46"/>
      <c r="G11" s="48"/>
      <c r="H11" s="35"/>
      <c r="I11" s="35"/>
    </row>
    <row r="12" spans="1:9" s="3" customFormat="1" ht="42" customHeight="1">
      <c r="A12" s="42">
        <v>3</v>
      </c>
      <c r="B12" s="45" t="s">
        <v>87</v>
      </c>
      <c r="C12" s="34" t="s">
        <v>92</v>
      </c>
      <c r="D12" s="30">
        <v>88</v>
      </c>
      <c r="E12" s="30">
        <v>88</v>
      </c>
      <c r="F12" s="49" t="s">
        <v>93</v>
      </c>
      <c r="G12" s="50"/>
      <c r="H12" s="40">
        <v>100</v>
      </c>
      <c r="I12" s="40">
        <v>100</v>
      </c>
    </row>
    <row r="13" spans="1:9" s="3" customFormat="1" ht="42" customHeight="1">
      <c r="A13" s="43"/>
      <c r="B13" s="45"/>
      <c r="C13" s="28" t="s">
        <v>28</v>
      </c>
      <c r="D13" s="31">
        <v>5574184</v>
      </c>
      <c r="E13" s="31">
        <v>5574184</v>
      </c>
      <c r="F13" s="51"/>
      <c r="G13" s="52"/>
      <c r="H13" s="41"/>
      <c r="I13" s="41"/>
    </row>
    <row r="14" spans="1:9" s="3" customFormat="1" ht="42" customHeight="1">
      <c r="A14" s="42">
        <v>4</v>
      </c>
      <c r="B14" s="45" t="s">
        <v>88</v>
      </c>
      <c r="C14" s="36" t="s">
        <v>92</v>
      </c>
      <c r="D14" s="37">
        <v>109</v>
      </c>
      <c r="E14" s="30">
        <v>111</v>
      </c>
      <c r="F14" s="49" t="s">
        <v>93</v>
      </c>
      <c r="G14" s="50"/>
      <c r="H14" s="40">
        <v>100</v>
      </c>
      <c r="I14" s="40">
        <v>100</v>
      </c>
    </row>
    <row r="15" spans="1:9" s="3" customFormat="1" ht="42" customHeight="1">
      <c r="A15" s="43"/>
      <c r="B15" s="45"/>
      <c r="C15" s="28" t="s">
        <v>28</v>
      </c>
      <c r="D15" s="31">
        <v>5021412</v>
      </c>
      <c r="E15" s="31">
        <v>5021412</v>
      </c>
      <c r="F15" s="51"/>
      <c r="G15" s="52"/>
      <c r="H15" s="41"/>
      <c r="I15" s="41"/>
    </row>
    <row r="16" spans="1:9" s="3" customFormat="1" ht="42" customHeight="1">
      <c r="A16" s="42">
        <v>5</v>
      </c>
      <c r="B16" s="45" t="s">
        <v>89</v>
      </c>
      <c r="C16" s="36" t="s">
        <v>94</v>
      </c>
      <c r="D16" s="30">
        <v>31</v>
      </c>
      <c r="E16" s="30">
        <v>31</v>
      </c>
      <c r="F16" s="49" t="s">
        <v>93</v>
      </c>
      <c r="G16" s="50"/>
      <c r="H16" s="40">
        <v>100</v>
      </c>
      <c r="I16" s="40">
        <v>100</v>
      </c>
    </row>
    <row r="17" spans="1:9" s="3" customFormat="1" ht="42" customHeight="1">
      <c r="A17" s="43"/>
      <c r="B17" s="45"/>
      <c r="C17" s="28" t="s">
        <v>28</v>
      </c>
      <c r="D17" s="31">
        <v>1073592</v>
      </c>
      <c r="E17" s="31">
        <v>1073592</v>
      </c>
      <c r="F17" s="51"/>
      <c r="G17" s="52"/>
      <c r="H17" s="41"/>
      <c r="I17" s="41"/>
    </row>
    <row r="18" spans="1:9" s="3" customFormat="1" ht="33.75" customHeight="1">
      <c r="A18" s="42">
        <v>6</v>
      </c>
      <c r="B18" s="45" t="s">
        <v>36</v>
      </c>
      <c r="C18" s="34" t="s">
        <v>91</v>
      </c>
      <c r="D18" s="30">
        <v>2639</v>
      </c>
      <c r="E18" s="30">
        <v>2639</v>
      </c>
      <c r="F18" s="49" t="s">
        <v>90</v>
      </c>
      <c r="G18" s="53"/>
      <c r="H18" s="40">
        <v>100</v>
      </c>
      <c r="I18" s="40">
        <v>100</v>
      </c>
    </row>
    <row r="19" spans="1:9" s="3" customFormat="1" ht="33" customHeight="1">
      <c r="A19" s="43"/>
      <c r="B19" s="45"/>
      <c r="C19" s="28" t="s">
        <v>28</v>
      </c>
      <c r="D19" s="31">
        <v>609609</v>
      </c>
      <c r="E19" s="31">
        <v>609609</v>
      </c>
      <c r="F19" s="51"/>
      <c r="G19" s="52"/>
      <c r="H19" s="41"/>
      <c r="I19" s="41"/>
    </row>
    <row r="20" spans="1:9" s="3" customFormat="1" ht="12.75">
      <c r="A20" s="39">
        <v>231</v>
      </c>
      <c r="B20" s="62" t="s">
        <v>48</v>
      </c>
      <c r="C20" s="63"/>
      <c r="D20" s="63"/>
      <c r="E20" s="63"/>
      <c r="F20" s="63"/>
      <c r="G20" s="63"/>
      <c r="H20" s="63"/>
      <c r="I20" s="64"/>
    </row>
    <row r="21" spans="1:9" s="3" customFormat="1" ht="31.5" customHeight="1">
      <c r="A21" s="42">
        <v>1</v>
      </c>
      <c r="B21" s="94" t="s">
        <v>33</v>
      </c>
      <c r="C21" s="22" t="s">
        <v>20</v>
      </c>
      <c r="D21" s="14">
        <v>967</v>
      </c>
      <c r="E21" s="14">
        <v>968</v>
      </c>
      <c r="F21" s="84"/>
      <c r="G21" s="85"/>
      <c r="H21" s="12"/>
      <c r="I21" s="12"/>
    </row>
    <row r="22" spans="1:9" s="3" customFormat="1" ht="20.25" customHeight="1">
      <c r="A22" s="43"/>
      <c r="B22" s="94"/>
      <c r="C22" s="22" t="s">
        <v>28</v>
      </c>
      <c r="D22" s="25">
        <v>133708196.48999999</v>
      </c>
      <c r="E22" s="25">
        <v>133708196.48999999</v>
      </c>
      <c r="F22" s="84"/>
      <c r="G22" s="85"/>
      <c r="H22" s="12"/>
      <c r="I22" s="12"/>
    </row>
    <row r="23" spans="1:9" s="3" customFormat="1" ht="20.25" customHeight="1">
      <c r="A23" s="42">
        <v>2</v>
      </c>
      <c r="B23" s="94" t="s">
        <v>27</v>
      </c>
      <c r="C23" s="22" t="s">
        <v>20</v>
      </c>
      <c r="D23" s="13">
        <v>883</v>
      </c>
      <c r="E23" s="13">
        <v>919</v>
      </c>
      <c r="F23" s="23"/>
      <c r="G23" s="24"/>
      <c r="H23" s="12"/>
      <c r="I23" s="12"/>
    </row>
    <row r="24" spans="1:9" s="3" customFormat="1" ht="20.25" customHeight="1">
      <c r="A24" s="43"/>
      <c r="B24" s="94"/>
      <c r="C24" s="22" t="s">
        <v>28</v>
      </c>
      <c r="D24" s="25">
        <v>49524869</v>
      </c>
      <c r="E24" s="25">
        <v>49524869</v>
      </c>
      <c r="F24" s="23"/>
      <c r="G24" s="24"/>
      <c r="H24" s="12"/>
      <c r="I24" s="12"/>
    </row>
    <row r="25" spans="1:9" s="3" customFormat="1">
      <c r="A25" s="42">
        <v>3</v>
      </c>
      <c r="B25" s="94" t="s">
        <v>29</v>
      </c>
      <c r="C25" s="22" t="s">
        <v>20</v>
      </c>
      <c r="D25" s="14">
        <v>935</v>
      </c>
      <c r="E25" s="14">
        <v>954</v>
      </c>
      <c r="F25" s="84"/>
      <c r="G25" s="85"/>
      <c r="H25" s="12"/>
      <c r="I25" s="12"/>
    </row>
    <row r="26" spans="1:9" s="3" customFormat="1" ht="24.75" customHeight="1">
      <c r="A26" s="43"/>
      <c r="B26" s="94"/>
      <c r="C26" s="22" t="s">
        <v>28</v>
      </c>
      <c r="D26" s="25">
        <v>220191793.84</v>
      </c>
      <c r="E26" s="25">
        <v>220191793.84</v>
      </c>
      <c r="F26" s="84"/>
      <c r="G26" s="85"/>
      <c r="H26" s="12"/>
      <c r="I26" s="12"/>
    </row>
    <row r="27" spans="1:9" s="3" customFormat="1" ht="22.5" customHeight="1">
      <c r="A27" s="42">
        <v>4</v>
      </c>
      <c r="B27" s="94" t="s">
        <v>30</v>
      </c>
      <c r="C27" s="22" t="s">
        <v>20</v>
      </c>
      <c r="D27" s="13">
        <v>155</v>
      </c>
      <c r="E27" s="13">
        <v>161</v>
      </c>
      <c r="F27" s="84"/>
      <c r="G27" s="85"/>
      <c r="H27" s="14"/>
      <c r="I27" s="14"/>
    </row>
    <row r="28" spans="1:9" s="3" customFormat="1" ht="38.25" customHeight="1">
      <c r="A28" s="43"/>
      <c r="B28" s="94"/>
      <c r="C28" s="22" t="s">
        <v>28</v>
      </c>
      <c r="D28" s="25">
        <v>41531510</v>
      </c>
      <c r="E28" s="25">
        <v>41531510</v>
      </c>
      <c r="F28" s="84"/>
      <c r="G28" s="85"/>
      <c r="H28" s="14"/>
      <c r="I28" s="14"/>
    </row>
    <row r="29" spans="1:9" s="3" customFormat="1" ht="48" customHeight="1">
      <c r="A29" s="42">
        <v>5</v>
      </c>
      <c r="B29" s="94" t="s">
        <v>31</v>
      </c>
      <c r="C29" s="22" t="s">
        <v>20</v>
      </c>
      <c r="D29" s="14">
        <v>38</v>
      </c>
      <c r="E29" s="14">
        <v>36</v>
      </c>
      <c r="F29" s="84"/>
      <c r="G29" s="85"/>
      <c r="H29" s="14"/>
      <c r="I29" s="14"/>
    </row>
    <row r="30" spans="1:9" s="3" customFormat="1">
      <c r="A30" s="43"/>
      <c r="B30" s="94"/>
      <c r="C30" s="22" t="s">
        <v>28</v>
      </c>
      <c r="D30" s="25">
        <v>6385497</v>
      </c>
      <c r="E30" s="25">
        <v>6385497</v>
      </c>
      <c r="F30" s="84"/>
      <c r="G30" s="85"/>
      <c r="H30" s="14"/>
      <c r="I30" s="14"/>
    </row>
    <row r="31" spans="1:9" s="3" customFormat="1" ht="54.75" customHeight="1">
      <c r="A31" s="95">
        <v>6</v>
      </c>
      <c r="B31" s="94" t="s">
        <v>32</v>
      </c>
      <c r="C31" s="22" t="s">
        <v>20</v>
      </c>
      <c r="D31" s="14">
        <v>43</v>
      </c>
      <c r="E31" s="14">
        <v>58</v>
      </c>
      <c r="F31" s="84"/>
      <c r="G31" s="85"/>
      <c r="H31" s="15"/>
      <c r="I31" s="16"/>
    </row>
    <row r="32" spans="1:9" s="3" customFormat="1" ht="64.5" customHeight="1">
      <c r="A32" s="96"/>
      <c r="B32" s="94"/>
      <c r="C32" s="22" t="s">
        <v>28</v>
      </c>
      <c r="D32" s="25">
        <v>7225693.5800000001</v>
      </c>
      <c r="E32" s="25">
        <v>7225693.5800000001</v>
      </c>
      <c r="F32" s="84"/>
      <c r="G32" s="85"/>
      <c r="H32" s="15"/>
      <c r="I32" s="16"/>
    </row>
    <row r="33" spans="1:14" s="3" customFormat="1" ht="35.25" customHeight="1">
      <c r="A33" s="95">
        <v>7</v>
      </c>
      <c r="B33" s="94" t="s">
        <v>34</v>
      </c>
      <c r="C33" s="17" t="s">
        <v>19</v>
      </c>
      <c r="D33" s="14">
        <v>241970</v>
      </c>
      <c r="E33" s="14">
        <v>241049</v>
      </c>
      <c r="F33" s="84"/>
      <c r="G33" s="85"/>
      <c r="H33" s="15"/>
      <c r="I33" s="16"/>
    </row>
    <row r="34" spans="1:14" s="3" customFormat="1">
      <c r="A34" s="96"/>
      <c r="B34" s="94"/>
      <c r="C34" s="22" t="s">
        <v>28</v>
      </c>
      <c r="D34" s="25">
        <v>52694456.619999997</v>
      </c>
      <c r="E34" s="25">
        <v>52694456.619999997</v>
      </c>
      <c r="F34" s="84"/>
      <c r="G34" s="85"/>
      <c r="H34" s="15"/>
      <c r="I34" s="16"/>
    </row>
    <row r="35" spans="1:14" s="3" customFormat="1" ht="30.75" customHeight="1">
      <c r="A35" s="95">
        <v>8</v>
      </c>
      <c r="B35" s="94" t="s">
        <v>21</v>
      </c>
      <c r="C35" s="22" t="s">
        <v>20</v>
      </c>
      <c r="D35" s="14">
        <v>2007</v>
      </c>
      <c r="E35" s="14">
        <v>2007</v>
      </c>
      <c r="F35" s="84"/>
      <c r="G35" s="85"/>
      <c r="H35" s="15"/>
      <c r="I35" s="16"/>
    </row>
    <row r="36" spans="1:14" s="3" customFormat="1">
      <c r="A36" s="96"/>
      <c r="B36" s="94"/>
      <c r="C36" s="22" t="s">
        <v>28</v>
      </c>
      <c r="D36" s="25">
        <v>26626620</v>
      </c>
      <c r="E36" s="25">
        <v>26626620</v>
      </c>
      <c r="F36" s="84"/>
      <c r="G36" s="85"/>
      <c r="H36" s="15"/>
      <c r="I36" s="16"/>
    </row>
    <row r="37" spans="1:14" s="3" customFormat="1" ht="24" customHeight="1">
      <c r="A37" s="95">
        <v>9</v>
      </c>
      <c r="B37" s="114" t="s">
        <v>35</v>
      </c>
      <c r="C37" s="22" t="s">
        <v>20</v>
      </c>
      <c r="D37" s="14">
        <v>967</v>
      </c>
      <c r="E37" s="14">
        <v>698</v>
      </c>
      <c r="F37" s="84"/>
      <c r="G37" s="85"/>
      <c r="H37" s="15"/>
      <c r="I37" s="16"/>
    </row>
    <row r="38" spans="1:14" s="3" customFormat="1" ht="17.25" customHeight="1">
      <c r="A38" s="96"/>
      <c r="B38" s="115"/>
      <c r="C38" s="22" t="s">
        <v>28</v>
      </c>
      <c r="D38" s="25">
        <v>48673288.399999999</v>
      </c>
      <c r="E38" s="25">
        <v>48673288.399999999</v>
      </c>
      <c r="F38" s="84"/>
      <c r="G38" s="85"/>
      <c r="H38" s="15"/>
      <c r="I38" s="16"/>
    </row>
    <row r="39" spans="1:14" s="3" customFormat="1" ht="12.75">
      <c r="A39" s="39">
        <v>241</v>
      </c>
      <c r="B39" s="62" t="s">
        <v>37</v>
      </c>
      <c r="C39" s="63"/>
      <c r="D39" s="63"/>
      <c r="E39" s="63"/>
      <c r="F39" s="63"/>
      <c r="G39" s="63"/>
      <c r="H39" s="63"/>
      <c r="I39" s="64"/>
    </row>
    <row r="40" spans="1:14" s="3" customFormat="1" ht="22.5" customHeight="1">
      <c r="A40" s="42">
        <v>1</v>
      </c>
      <c r="B40" s="45" t="s">
        <v>18</v>
      </c>
      <c r="C40" s="27" t="s">
        <v>41</v>
      </c>
      <c r="D40" s="30">
        <f>5+28</f>
        <v>33</v>
      </c>
      <c r="E40" s="30">
        <f>5+28</f>
        <v>33</v>
      </c>
      <c r="F40" s="78" t="s">
        <v>81</v>
      </c>
      <c r="G40" s="79"/>
      <c r="H40" s="33">
        <v>100</v>
      </c>
      <c r="I40" s="33">
        <v>100</v>
      </c>
    </row>
    <row r="41" spans="1:14" s="3" customFormat="1" ht="22.5" customHeight="1">
      <c r="A41" s="44"/>
      <c r="B41" s="45"/>
      <c r="C41" s="27" t="s">
        <v>38</v>
      </c>
      <c r="D41" s="30">
        <f>566+165</f>
        <v>731</v>
      </c>
      <c r="E41" s="30">
        <v>731</v>
      </c>
      <c r="F41" s="80"/>
      <c r="G41" s="81"/>
      <c r="H41" s="33">
        <v>100</v>
      </c>
      <c r="I41" s="33">
        <v>100</v>
      </c>
    </row>
    <row r="42" spans="1:14" s="3" customFormat="1" ht="18" customHeight="1">
      <c r="A42" s="43"/>
      <c r="B42" s="45"/>
      <c r="C42" s="28" t="s">
        <v>28</v>
      </c>
      <c r="D42" s="31">
        <f>1601829.38+24442920.21</f>
        <v>26044749.59</v>
      </c>
      <c r="E42" s="31">
        <f>1601829.38+24442920.21</f>
        <v>26044749.59</v>
      </c>
      <c r="F42" s="82"/>
      <c r="G42" s="83"/>
      <c r="H42" s="33"/>
      <c r="I42" s="33"/>
    </row>
    <row r="43" spans="1:14" s="3" customFormat="1" ht="18" customHeight="1">
      <c r="A43" s="42">
        <v>2</v>
      </c>
      <c r="B43" s="45" t="s">
        <v>40</v>
      </c>
      <c r="C43" s="27" t="s">
        <v>50</v>
      </c>
      <c r="D43" s="30">
        <f>9+730+430</f>
        <v>1169</v>
      </c>
      <c r="E43" s="30">
        <f>9+764+446</f>
        <v>1219</v>
      </c>
      <c r="F43" s="78" t="s">
        <v>81</v>
      </c>
      <c r="G43" s="79"/>
      <c r="H43" s="33">
        <v>100</v>
      </c>
      <c r="I43" s="33">
        <v>104.3</v>
      </c>
      <c r="N43" s="3" t="s">
        <v>49</v>
      </c>
    </row>
    <row r="44" spans="1:14" s="3" customFormat="1" ht="18" customHeight="1">
      <c r="A44" s="44"/>
      <c r="B44" s="45"/>
      <c r="C44" s="27" t="s">
        <v>51</v>
      </c>
      <c r="D44" s="30">
        <f>1330+73340+21500</f>
        <v>96170</v>
      </c>
      <c r="E44" s="30">
        <v>99315</v>
      </c>
      <c r="F44" s="80"/>
      <c r="G44" s="81"/>
      <c r="H44" s="33">
        <v>100</v>
      </c>
      <c r="I44" s="33">
        <v>103.3</v>
      </c>
    </row>
    <row r="45" spans="1:14" s="3" customFormat="1" ht="18" customHeight="1">
      <c r="A45" s="43"/>
      <c r="B45" s="45"/>
      <c r="C45" s="28" t="s">
        <v>28</v>
      </c>
      <c r="D45" s="32">
        <v>65747269.780000001</v>
      </c>
      <c r="E45" s="32">
        <v>65747269.780000001</v>
      </c>
      <c r="F45" s="82"/>
      <c r="G45" s="83"/>
      <c r="H45" s="33"/>
      <c r="I45" s="33"/>
    </row>
    <row r="46" spans="1:14" s="3" customFormat="1" ht="36" customHeight="1">
      <c r="A46" s="42">
        <v>3</v>
      </c>
      <c r="B46" s="45" t="s">
        <v>13</v>
      </c>
      <c r="C46" s="27" t="s">
        <v>14</v>
      </c>
      <c r="D46" s="30">
        <f>22+10+28+8</f>
        <v>68</v>
      </c>
      <c r="E46" s="30">
        <v>74</v>
      </c>
      <c r="F46" s="78" t="s">
        <v>82</v>
      </c>
      <c r="G46" s="107"/>
      <c r="H46" s="33">
        <v>100</v>
      </c>
      <c r="I46" s="33">
        <v>108.8</v>
      </c>
    </row>
    <row r="47" spans="1:14" s="3" customFormat="1">
      <c r="A47" s="43"/>
      <c r="B47" s="45"/>
      <c r="C47" s="28" t="s">
        <v>28</v>
      </c>
      <c r="D47" s="32">
        <f>3344.1+4726.85+2182.34+11704.35</f>
        <v>21957.64</v>
      </c>
      <c r="E47" s="32">
        <f>3344.1+4726.85+2182.34+11704.35</f>
        <v>21957.64</v>
      </c>
      <c r="F47" s="108"/>
      <c r="G47" s="109"/>
      <c r="H47" s="33"/>
      <c r="I47" s="33"/>
    </row>
    <row r="48" spans="1:14" s="3" customFormat="1" ht="45.75" customHeight="1">
      <c r="A48" s="42">
        <v>4</v>
      </c>
      <c r="B48" s="45" t="s">
        <v>15</v>
      </c>
      <c r="C48" s="27" t="s">
        <v>16</v>
      </c>
      <c r="D48" s="30">
        <f>8400+14811</f>
        <v>23211</v>
      </c>
      <c r="E48" s="30">
        <v>23986</v>
      </c>
      <c r="F48" s="78" t="s">
        <v>82</v>
      </c>
      <c r="G48" s="107"/>
      <c r="H48" s="33">
        <v>100</v>
      </c>
      <c r="I48" s="33">
        <v>103.3</v>
      </c>
    </row>
    <row r="49" spans="1:9" s="3" customFormat="1">
      <c r="A49" s="43"/>
      <c r="B49" s="45"/>
      <c r="C49" s="28" t="s">
        <v>28</v>
      </c>
      <c r="D49" s="32">
        <f>3517391.08+3260705.16</f>
        <v>6778096.2400000002</v>
      </c>
      <c r="E49" s="32">
        <f>3517391.08+3260705.16</f>
        <v>6778096.2400000002</v>
      </c>
      <c r="F49" s="108"/>
      <c r="G49" s="109"/>
      <c r="H49" s="33"/>
      <c r="I49" s="33"/>
    </row>
    <row r="50" spans="1:9" s="3" customFormat="1" ht="27" customHeight="1">
      <c r="A50" s="42">
        <v>5</v>
      </c>
      <c r="B50" s="45" t="s">
        <v>12</v>
      </c>
      <c r="C50" s="27" t="s">
        <v>52</v>
      </c>
      <c r="D50" s="30">
        <f>1550+1490+138+612+2500+4500+230+3100</f>
        <v>14120</v>
      </c>
      <c r="E50" s="30">
        <v>16636</v>
      </c>
      <c r="F50" s="78" t="s">
        <v>82</v>
      </c>
      <c r="G50" s="79"/>
      <c r="H50" s="33">
        <v>100</v>
      </c>
      <c r="I50" s="33">
        <v>117.8</v>
      </c>
    </row>
    <row r="51" spans="1:9" s="3" customFormat="1" ht="24.75" customHeight="1">
      <c r="A51" s="44"/>
      <c r="B51" s="45"/>
      <c r="C51" s="27" t="s">
        <v>53</v>
      </c>
      <c r="D51" s="30">
        <f>2300+303+4789+2300+813+200+1700+28</f>
        <v>12433</v>
      </c>
      <c r="E51" s="30">
        <f>2471+303+7211+2471+815+203+1700+30</f>
        <v>15204</v>
      </c>
      <c r="F51" s="80"/>
      <c r="G51" s="81"/>
      <c r="H51" s="33">
        <v>100</v>
      </c>
      <c r="I51" s="33">
        <v>122.3</v>
      </c>
    </row>
    <row r="52" spans="1:9" s="3" customFormat="1">
      <c r="A52" s="43"/>
      <c r="B52" s="45"/>
      <c r="C52" s="28" t="s">
        <v>28</v>
      </c>
      <c r="D52" s="32">
        <f>706953.32+520209+83162.46+66073.82+343479.5+1043711.19+137210</f>
        <v>2900799.29</v>
      </c>
      <c r="E52" s="32">
        <f>706953.32+520209+83162.46+66073.82+343479.5+1043711.19+137210</f>
        <v>2900799.29</v>
      </c>
      <c r="F52" s="82"/>
      <c r="G52" s="83"/>
      <c r="H52" s="33"/>
      <c r="I52" s="33"/>
    </row>
    <row r="53" spans="1:9" s="3" customFormat="1" ht="58.5" customHeight="1">
      <c r="A53" s="42">
        <v>6</v>
      </c>
      <c r="B53" s="45" t="s">
        <v>39</v>
      </c>
      <c r="C53" s="27" t="s">
        <v>54</v>
      </c>
      <c r="D53" s="30">
        <f>11808+6159</f>
        <v>17967</v>
      </c>
      <c r="E53" s="30">
        <v>18126</v>
      </c>
      <c r="F53" s="78" t="s">
        <v>83</v>
      </c>
      <c r="G53" s="107"/>
      <c r="H53" s="33">
        <v>100</v>
      </c>
      <c r="I53" s="33">
        <v>100.9</v>
      </c>
    </row>
    <row r="54" spans="1:9" s="3" customFormat="1" ht="41.25" customHeight="1">
      <c r="A54" s="43"/>
      <c r="B54" s="45"/>
      <c r="C54" s="28" t="s">
        <v>28</v>
      </c>
      <c r="D54" s="32">
        <f>2561797.23+2624958.82</f>
        <v>5186756.05</v>
      </c>
      <c r="E54" s="32">
        <f>2561797.23+2624958.82</f>
        <v>5186756.05</v>
      </c>
      <c r="F54" s="108"/>
      <c r="G54" s="109"/>
      <c r="H54" s="33"/>
      <c r="I54" s="33"/>
    </row>
    <row r="55" spans="1:9" s="3" customFormat="1" ht="45.75" customHeight="1">
      <c r="A55" s="42">
        <v>7</v>
      </c>
      <c r="B55" s="45" t="s">
        <v>55</v>
      </c>
      <c r="C55" s="27" t="s">
        <v>17</v>
      </c>
      <c r="D55" s="30">
        <f>132+103</f>
        <v>235</v>
      </c>
      <c r="E55" s="30">
        <f>132+103</f>
        <v>235</v>
      </c>
      <c r="F55" s="78" t="s">
        <v>84</v>
      </c>
      <c r="G55" s="107"/>
      <c r="H55" s="33">
        <v>100</v>
      </c>
      <c r="I55" s="33">
        <v>100</v>
      </c>
    </row>
    <row r="56" spans="1:9" s="3" customFormat="1">
      <c r="A56" s="43"/>
      <c r="B56" s="45"/>
      <c r="C56" s="28" t="s">
        <v>28</v>
      </c>
      <c r="D56" s="30">
        <f>23294928.72+8681309.94</f>
        <v>31976238.659999996</v>
      </c>
      <c r="E56" s="30">
        <f>23294928.72+8681309.94</f>
        <v>31976238.659999996</v>
      </c>
      <c r="F56" s="108"/>
      <c r="G56" s="109"/>
      <c r="H56" s="33"/>
      <c r="I56" s="33"/>
    </row>
    <row r="57" spans="1:9" s="3" customFormat="1">
      <c r="A57" s="42">
        <v>8</v>
      </c>
      <c r="B57" s="72" t="s">
        <v>56</v>
      </c>
      <c r="C57" s="74" t="s">
        <v>17</v>
      </c>
      <c r="D57" s="110">
        <f>45+42+6+31+90+15+72+11+8+10</f>
        <v>330</v>
      </c>
      <c r="E57" s="110">
        <f>45+42+6+31+90+15+72+13+10+11</f>
        <v>335</v>
      </c>
      <c r="F57" s="78" t="s">
        <v>84</v>
      </c>
      <c r="G57" s="107"/>
      <c r="H57" s="54">
        <v>100</v>
      </c>
      <c r="I57" s="54">
        <v>101.5</v>
      </c>
    </row>
    <row r="58" spans="1:9" s="3" customFormat="1" ht="12" customHeight="1">
      <c r="A58" s="44"/>
      <c r="B58" s="73"/>
      <c r="C58" s="75"/>
      <c r="D58" s="111"/>
      <c r="E58" s="111"/>
      <c r="F58" s="112"/>
      <c r="G58" s="113"/>
      <c r="H58" s="55"/>
      <c r="I58" s="71"/>
    </row>
    <row r="59" spans="1:9" s="3" customFormat="1">
      <c r="A59" s="44"/>
      <c r="B59" s="73"/>
      <c r="C59" s="74" t="s">
        <v>28</v>
      </c>
      <c r="D59" s="110">
        <f>2659165.42+2893881.61+258351.93+2316320.36+3430246.29+1051831+881696+1050059</f>
        <v>14541551.609999999</v>
      </c>
      <c r="E59" s="110">
        <f>2659165.42+2893881.61+258351.93+2316320.36+3430246.29+1051831+881696+1050059</f>
        <v>14541551.609999999</v>
      </c>
      <c r="F59" s="112"/>
      <c r="G59" s="113"/>
      <c r="H59" s="54"/>
      <c r="I59" s="54"/>
    </row>
    <row r="60" spans="1:9" s="3" customFormat="1" ht="12" customHeight="1">
      <c r="A60" s="43"/>
      <c r="B60" s="73"/>
      <c r="C60" s="116"/>
      <c r="D60" s="111"/>
      <c r="E60" s="111"/>
      <c r="F60" s="108"/>
      <c r="G60" s="109"/>
      <c r="H60" s="55"/>
      <c r="I60" s="71"/>
    </row>
    <row r="61" spans="1:9" ht="18" customHeight="1">
      <c r="A61" s="39">
        <v>280</v>
      </c>
      <c r="B61" s="62" t="s">
        <v>44</v>
      </c>
      <c r="C61" s="63"/>
      <c r="D61" s="63"/>
      <c r="E61" s="63"/>
      <c r="F61" s="63"/>
      <c r="G61" s="63"/>
      <c r="H61" s="63"/>
      <c r="I61" s="64"/>
    </row>
    <row r="62" spans="1:9" ht="39" customHeight="1">
      <c r="A62" s="56">
        <v>1</v>
      </c>
      <c r="B62" s="58" t="s">
        <v>45</v>
      </c>
      <c r="C62" s="17" t="s">
        <v>17</v>
      </c>
      <c r="D62" s="18">
        <v>976</v>
      </c>
      <c r="E62" s="18">
        <v>976</v>
      </c>
      <c r="F62" s="76" t="s">
        <v>57</v>
      </c>
      <c r="G62" s="77"/>
      <c r="H62" s="19">
        <v>100</v>
      </c>
      <c r="I62" s="19">
        <v>100</v>
      </c>
    </row>
    <row r="63" spans="1:9" ht="32.450000000000003" customHeight="1">
      <c r="A63" s="57"/>
      <c r="B63" s="59"/>
      <c r="C63" s="22" t="s">
        <v>28</v>
      </c>
      <c r="D63" s="29">
        <v>35816040</v>
      </c>
      <c r="E63" s="20">
        <v>35816040</v>
      </c>
      <c r="F63" s="76" t="s">
        <v>58</v>
      </c>
      <c r="G63" s="77"/>
      <c r="H63" s="19">
        <v>87</v>
      </c>
      <c r="I63" s="19">
        <v>87</v>
      </c>
    </row>
    <row r="64" spans="1:9" ht="26.45" customHeight="1">
      <c r="A64" s="56">
        <v>2</v>
      </c>
      <c r="B64" s="58" t="s">
        <v>46</v>
      </c>
      <c r="C64" s="17" t="s">
        <v>17</v>
      </c>
      <c r="D64" s="30">
        <v>749</v>
      </c>
      <c r="E64" s="18">
        <v>749</v>
      </c>
      <c r="F64" s="76" t="s">
        <v>57</v>
      </c>
      <c r="G64" s="77"/>
      <c r="H64" s="19">
        <v>100</v>
      </c>
      <c r="I64" s="19">
        <v>100</v>
      </c>
    </row>
    <row r="65" spans="1:15" ht="33.6" customHeight="1">
      <c r="A65" s="57"/>
      <c r="B65" s="59"/>
      <c r="C65" s="22" t="s">
        <v>28</v>
      </c>
      <c r="D65" s="29">
        <v>40077650</v>
      </c>
      <c r="E65" s="20">
        <v>40077650</v>
      </c>
      <c r="F65" s="76" t="s">
        <v>58</v>
      </c>
      <c r="G65" s="77"/>
      <c r="H65" s="19">
        <v>87</v>
      </c>
      <c r="I65" s="19">
        <v>87</v>
      </c>
    </row>
    <row r="66" spans="1:15" ht="36" customHeight="1">
      <c r="A66" s="56">
        <v>3</v>
      </c>
      <c r="B66" s="58" t="s">
        <v>11</v>
      </c>
      <c r="C66" s="21" t="s">
        <v>10</v>
      </c>
      <c r="D66" s="30">
        <v>470</v>
      </c>
      <c r="E66" s="18">
        <v>470</v>
      </c>
      <c r="F66" s="76" t="s">
        <v>72</v>
      </c>
      <c r="G66" s="77"/>
      <c r="H66" s="19">
        <v>17</v>
      </c>
      <c r="I66" s="19">
        <v>17</v>
      </c>
      <c r="O66" s="2" t="s">
        <v>49</v>
      </c>
    </row>
    <row r="67" spans="1:15" ht="36" customHeight="1">
      <c r="A67" s="86"/>
      <c r="B67" s="87"/>
      <c r="C67" s="88" t="s">
        <v>28</v>
      </c>
      <c r="D67" s="90">
        <v>25233610</v>
      </c>
      <c r="E67" s="92">
        <v>25233610</v>
      </c>
      <c r="F67" s="76" t="s">
        <v>73</v>
      </c>
      <c r="G67" s="77"/>
      <c r="H67" s="19">
        <v>2.5</v>
      </c>
      <c r="I67" s="19">
        <v>2.5</v>
      </c>
    </row>
    <row r="68" spans="1:15" ht="36" customHeight="1">
      <c r="A68" s="86"/>
      <c r="B68" s="87"/>
      <c r="C68" s="89"/>
      <c r="D68" s="91"/>
      <c r="E68" s="93"/>
      <c r="F68" s="76" t="s">
        <v>74</v>
      </c>
      <c r="G68" s="77"/>
      <c r="H68" s="19">
        <v>50</v>
      </c>
      <c r="I68" s="19">
        <v>50</v>
      </c>
    </row>
    <row r="69" spans="1:15" ht="54.6" customHeight="1">
      <c r="A69" s="86"/>
      <c r="B69" s="87"/>
      <c r="C69" s="89"/>
      <c r="D69" s="91"/>
      <c r="E69" s="93"/>
      <c r="F69" s="76" t="s">
        <v>75</v>
      </c>
      <c r="G69" s="77"/>
      <c r="H69" s="19">
        <v>66</v>
      </c>
      <c r="I69" s="19">
        <v>66</v>
      </c>
    </row>
    <row r="70" spans="1:15" ht="36" customHeight="1">
      <c r="A70" s="86"/>
      <c r="B70" s="87"/>
      <c r="C70" s="89"/>
      <c r="D70" s="91"/>
      <c r="E70" s="93"/>
      <c r="F70" s="76" t="s">
        <v>76</v>
      </c>
      <c r="G70" s="77"/>
      <c r="H70" s="19">
        <v>7</v>
      </c>
      <c r="I70" s="19">
        <v>7</v>
      </c>
    </row>
    <row r="71" spans="1:15" ht="36" customHeight="1">
      <c r="A71" s="86"/>
      <c r="B71" s="87"/>
      <c r="C71" s="89"/>
      <c r="D71" s="91"/>
      <c r="E71" s="93"/>
      <c r="F71" s="76" t="s">
        <v>77</v>
      </c>
      <c r="G71" s="77"/>
      <c r="H71" s="19">
        <v>1</v>
      </c>
      <c r="I71" s="19">
        <v>1</v>
      </c>
    </row>
    <row r="72" spans="1:15" ht="36" customHeight="1">
      <c r="A72" s="86"/>
      <c r="B72" s="87"/>
      <c r="C72" s="89"/>
      <c r="D72" s="91"/>
      <c r="E72" s="93"/>
      <c r="F72" s="76" t="s">
        <v>78</v>
      </c>
      <c r="G72" s="77"/>
      <c r="H72" s="19">
        <v>100</v>
      </c>
      <c r="I72" s="19">
        <v>100</v>
      </c>
    </row>
    <row r="73" spans="1:15" ht="36" customHeight="1">
      <c r="A73" s="86"/>
      <c r="B73" s="87"/>
      <c r="C73" s="89"/>
      <c r="D73" s="91"/>
      <c r="E73" s="93"/>
      <c r="F73" s="76" t="s">
        <v>79</v>
      </c>
      <c r="G73" s="77"/>
      <c r="H73" s="19">
        <v>100</v>
      </c>
      <c r="I73" s="19">
        <v>100</v>
      </c>
    </row>
    <row r="74" spans="1:15" ht="36" customHeight="1">
      <c r="A74" s="86"/>
      <c r="B74" s="87"/>
      <c r="C74" s="89"/>
      <c r="D74" s="91"/>
      <c r="E74" s="93"/>
      <c r="F74" s="76" t="s">
        <v>80</v>
      </c>
      <c r="G74" s="77"/>
      <c r="H74" s="19">
        <v>60</v>
      </c>
      <c r="I74" s="19">
        <v>60</v>
      </c>
    </row>
    <row r="75" spans="1:15" ht="30" customHeight="1">
      <c r="A75" s="56">
        <v>4</v>
      </c>
      <c r="B75" s="58" t="s">
        <v>36</v>
      </c>
      <c r="C75" s="17" t="s">
        <v>59</v>
      </c>
      <c r="D75" s="30">
        <v>300</v>
      </c>
      <c r="E75" s="18">
        <v>300</v>
      </c>
      <c r="F75" s="76" t="s">
        <v>60</v>
      </c>
      <c r="G75" s="77"/>
      <c r="H75" s="19">
        <v>90</v>
      </c>
      <c r="I75" s="19">
        <v>90</v>
      </c>
    </row>
    <row r="76" spans="1:15" ht="35.450000000000003" customHeight="1">
      <c r="A76" s="57"/>
      <c r="B76" s="59"/>
      <c r="C76" s="22" t="s">
        <v>28</v>
      </c>
      <c r="D76" s="29">
        <v>8531400</v>
      </c>
      <c r="E76" s="20">
        <v>8531400</v>
      </c>
      <c r="F76" s="76" t="s">
        <v>58</v>
      </c>
      <c r="G76" s="77"/>
      <c r="H76" s="18">
        <v>100</v>
      </c>
      <c r="I76" s="18">
        <v>100</v>
      </c>
    </row>
    <row r="77" spans="1:15" ht="24" customHeight="1">
      <c r="A77" s="42">
        <v>5</v>
      </c>
      <c r="B77" s="58" t="s">
        <v>61</v>
      </c>
      <c r="C77" s="21" t="s">
        <v>62</v>
      </c>
      <c r="D77" s="30">
        <v>125</v>
      </c>
      <c r="E77" s="18">
        <v>125</v>
      </c>
      <c r="F77" s="67" t="s">
        <v>63</v>
      </c>
      <c r="G77" s="68"/>
      <c r="H77" s="65">
        <f>1773+1000</f>
        <v>2773</v>
      </c>
      <c r="I77" s="65">
        <v>2773</v>
      </c>
    </row>
    <row r="78" spans="1:15" ht="26.25" customHeight="1">
      <c r="A78" s="43"/>
      <c r="B78" s="59"/>
      <c r="C78" s="22" t="s">
        <v>28</v>
      </c>
      <c r="D78" s="29">
        <v>1091460</v>
      </c>
      <c r="E78" s="20">
        <v>1091460</v>
      </c>
      <c r="F78" s="69"/>
      <c r="G78" s="70"/>
      <c r="H78" s="66"/>
      <c r="I78" s="66"/>
    </row>
    <row r="79" spans="1:15" ht="24" customHeight="1">
      <c r="A79" s="42">
        <v>6</v>
      </c>
      <c r="B79" s="58" t="s">
        <v>64</v>
      </c>
      <c r="C79" s="21" t="s">
        <v>62</v>
      </c>
      <c r="D79" s="30">
        <v>182</v>
      </c>
      <c r="E79" s="18">
        <v>182</v>
      </c>
      <c r="F79" s="67" t="s">
        <v>63</v>
      </c>
      <c r="G79" s="68"/>
      <c r="H79" s="65">
        <f>500+410+4800</f>
        <v>5710</v>
      </c>
      <c r="I79" s="65">
        <v>5710</v>
      </c>
    </row>
    <row r="80" spans="1:15" ht="26.25" customHeight="1">
      <c r="A80" s="43"/>
      <c r="B80" s="59"/>
      <c r="C80" s="22" t="s">
        <v>28</v>
      </c>
      <c r="D80" s="29">
        <v>3411350</v>
      </c>
      <c r="E80" s="20">
        <v>3411350</v>
      </c>
      <c r="F80" s="69"/>
      <c r="G80" s="70"/>
      <c r="H80" s="66"/>
      <c r="I80" s="66"/>
    </row>
    <row r="81" spans="1:9" ht="24" customHeight="1">
      <c r="A81" s="42">
        <v>7</v>
      </c>
      <c r="B81" s="58" t="s">
        <v>65</v>
      </c>
      <c r="C81" s="21" t="s">
        <v>62</v>
      </c>
      <c r="D81" s="30">
        <v>24</v>
      </c>
      <c r="E81" s="18">
        <v>24</v>
      </c>
      <c r="F81" s="67" t="s">
        <v>63</v>
      </c>
      <c r="G81" s="68"/>
      <c r="H81" s="65">
        <f>190+1196</f>
        <v>1386</v>
      </c>
      <c r="I81" s="65">
        <v>1386</v>
      </c>
    </row>
    <row r="82" spans="1:9" ht="43.15" customHeight="1">
      <c r="A82" s="43"/>
      <c r="B82" s="59"/>
      <c r="C82" s="22" t="s">
        <v>28</v>
      </c>
      <c r="D82" s="29">
        <v>818618.28</v>
      </c>
      <c r="E82" s="20">
        <v>818618.28</v>
      </c>
      <c r="F82" s="69"/>
      <c r="G82" s="70"/>
      <c r="H82" s="66"/>
      <c r="I82" s="66"/>
    </row>
    <row r="83" spans="1:9" ht="24" customHeight="1">
      <c r="A83" s="42">
        <v>8</v>
      </c>
      <c r="B83" s="58" t="s">
        <v>66</v>
      </c>
      <c r="C83" s="21" t="s">
        <v>62</v>
      </c>
      <c r="D83" s="30">
        <v>47</v>
      </c>
      <c r="E83" s="18">
        <v>47</v>
      </c>
      <c r="F83" s="67" t="s">
        <v>67</v>
      </c>
      <c r="G83" s="68"/>
      <c r="H83" s="65">
        <v>87</v>
      </c>
      <c r="I83" s="65">
        <v>87</v>
      </c>
    </row>
    <row r="84" spans="1:9" ht="26.25" customHeight="1">
      <c r="A84" s="43"/>
      <c r="B84" s="59"/>
      <c r="C84" s="22" t="s">
        <v>28</v>
      </c>
      <c r="D84" s="29">
        <v>1857236.76</v>
      </c>
      <c r="E84" s="20">
        <v>1857236.76</v>
      </c>
      <c r="F84" s="69"/>
      <c r="G84" s="70"/>
      <c r="H84" s="66"/>
      <c r="I84" s="66"/>
    </row>
    <row r="85" spans="1:9" ht="24" customHeight="1">
      <c r="A85" s="56">
        <v>9</v>
      </c>
      <c r="B85" s="58" t="s">
        <v>68</v>
      </c>
      <c r="C85" s="21" t="s">
        <v>62</v>
      </c>
      <c r="D85" s="18">
        <v>5</v>
      </c>
      <c r="E85" s="18">
        <v>5</v>
      </c>
      <c r="F85" s="67" t="s">
        <v>69</v>
      </c>
      <c r="G85" s="68"/>
      <c r="H85" s="65">
        <v>10</v>
      </c>
      <c r="I85" s="65">
        <v>10</v>
      </c>
    </row>
    <row r="86" spans="1:9" ht="26.25" customHeight="1">
      <c r="A86" s="57"/>
      <c r="B86" s="59"/>
      <c r="C86" s="22" t="s">
        <v>28</v>
      </c>
      <c r="D86" s="20">
        <v>501230</v>
      </c>
      <c r="E86" s="20">
        <v>501230</v>
      </c>
      <c r="F86" s="69"/>
      <c r="G86" s="70"/>
      <c r="H86" s="66"/>
      <c r="I86" s="66"/>
    </row>
    <row r="87" spans="1:9" ht="24" customHeight="1">
      <c r="A87" s="56">
        <v>10</v>
      </c>
      <c r="B87" s="58" t="s">
        <v>70</v>
      </c>
      <c r="C87" s="21" t="s">
        <v>62</v>
      </c>
      <c r="D87" s="18">
        <v>32</v>
      </c>
      <c r="E87" s="18">
        <v>32</v>
      </c>
      <c r="F87" s="60" t="s">
        <v>69</v>
      </c>
      <c r="G87" s="61"/>
      <c r="H87" s="19">
        <v>10</v>
      </c>
      <c r="I87" s="19">
        <v>10</v>
      </c>
    </row>
    <row r="88" spans="1:9" ht="26.25" customHeight="1">
      <c r="A88" s="57"/>
      <c r="B88" s="59"/>
      <c r="C88" s="22" t="s">
        <v>28</v>
      </c>
      <c r="D88" s="20">
        <v>3340692</v>
      </c>
      <c r="E88" s="20">
        <v>3340692</v>
      </c>
      <c r="F88" s="60" t="s">
        <v>71</v>
      </c>
      <c r="G88" s="61"/>
      <c r="H88" s="26">
        <v>102</v>
      </c>
      <c r="I88" s="26">
        <v>102</v>
      </c>
    </row>
  </sheetData>
  <autoFilter ref="A6:I39">
    <filterColumn colId="5" showButton="0"/>
  </autoFilter>
  <mergeCells count="166">
    <mergeCell ref="A53:A54"/>
    <mergeCell ref="B53:B54"/>
    <mergeCell ref="A55:A56"/>
    <mergeCell ref="B55:B56"/>
    <mergeCell ref="F55:G56"/>
    <mergeCell ref="D57:D58"/>
    <mergeCell ref="E57:E58"/>
    <mergeCell ref="F57:G60"/>
    <mergeCell ref="B37:B38"/>
    <mergeCell ref="A40:A42"/>
    <mergeCell ref="B40:B42"/>
    <mergeCell ref="F46:G47"/>
    <mergeCell ref="F48:G49"/>
    <mergeCell ref="F53:G54"/>
    <mergeCell ref="B39:I39"/>
    <mergeCell ref="F38:G38"/>
    <mergeCell ref="A37:A38"/>
    <mergeCell ref="I57:I58"/>
    <mergeCell ref="C59:C60"/>
    <mergeCell ref="D59:D60"/>
    <mergeCell ref="E59:E60"/>
    <mergeCell ref="H59:H60"/>
    <mergeCell ref="F21:G21"/>
    <mergeCell ref="F22:G22"/>
    <mergeCell ref="A1:H1"/>
    <mergeCell ref="A3:A5"/>
    <mergeCell ref="B3:B5"/>
    <mergeCell ref="C3:C5"/>
    <mergeCell ref="D4:D5"/>
    <mergeCell ref="E4:E5"/>
    <mergeCell ref="G2:I2"/>
    <mergeCell ref="D3:I3"/>
    <mergeCell ref="F4:I4"/>
    <mergeCell ref="B20:I20"/>
    <mergeCell ref="B21:B22"/>
    <mergeCell ref="F5:G5"/>
    <mergeCell ref="F6:G6"/>
    <mergeCell ref="B7:I7"/>
    <mergeCell ref="A18:A19"/>
    <mergeCell ref="B18:B19"/>
    <mergeCell ref="A8:A9"/>
    <mergeCell ref="B8:B9"/>
    <mergeCell ref="F8:G8"/>
    <mergeCell ref="F9:G9"/>
    <mergeCell ref="I16:I17"/>
    <mergeCell ref="H12:H13"/>
    <mergeCell ref="B25:B26"/>
    <mergeCell ref="B27:B28"/>
    <mergeCell ref="B29:B30"/>
    <mergeCell ref="B33:B34"/>
    <mergeCell ref="B35:B36"/>
    <mergeCell ref="A21:A22"/>
    <mergeCell ref="A25:A26"/>
    <mergeCell ref="A27:A28"/>
    <mergeCell ref="A29:A30"/>
    <mergeCell ref="B31:B32"/>
    <mergeCell ref="A31:A32"/>
    <mergeCell ref="A33:A34"/>
    <mergeCell ref="A23:A24"/>
    <mergeCell ref="B23:B24"/>
    <mergeCell ref="A35:A36"/>
    <mergeCell ref="C67:C74"/>
    <mergeCell ref="D67:D74"/>
    <mergeCell ref="E67:E74"/>
    <mergeCell ref="F67:G67"/>
    <mergeCell ref="F68:G68"/>
    <mergeCell ref="F69:G69"/>
    <mergeCell ref="F70:G70"/>
    <mergeCell ref="F71:G71"/>
    <mergeCell ref="F72:G72"/>
    <mergeCell ref="F25:G25"/>
    <mergeCell ref="F26:G26"/>
    <mergeCell ref="F30:G30"/>
    <mergeCell ref="F31:G31"/>
    <mergeCell ref="F32:G32"/>
    <mergeCell ref="F27:G27"/>
    <mergeCell ref="F28:G28"/>
    <mergeCell ref="F29:G29"/>
    <mergeCell ref="F37:G37"/>
    <mergeCell ref="F33:G33"/>
    <mergeCell ref="F34:G34"/>
    <mergeCell ref="F35:G35"/>
    <mergeCell ref="F36:G36"/>
    <mergeCell ref="F40:G42"/>
    <mergeCell ref="A43:A45"/>
    <mergeCell ref="B43:B45"/>
    <mergeCell ref="F43:G45"/>
    <mergeCell ref="A46:A47"/>
    <mergeCell ref="B46:B47"/>
    <mergeCell ref="A48:A49"/>
    <mergeCell ref="B48:B49"/>
    <mergeCell ref="A50:A52"/>
    <mergeCell ref="B50:B52"/>
    <mergeCell ref="F50:G52"/>
    <mergeCell ref="C57:C58"/>
    <mergeCell ref="B81:B82"/>
    <mergeCell ref="F81:G82"/>
    <mergeCell ref="I81:I82"/>
    <mergeCell ref="F73:G73"/>
    <mergeCell ref="F74:G74"/>
    <mergeCell ref="A75:A76"/>
    <mergeCell ref="B75:B76"/>
    <mergeCell ref="F75:G75"/>
    <mergeCell ref="F76:G76"/>
    <mergeCell ref="A77:A78"/>
    <mergeCell ref="B77:B78"/>
    <mergeCell ref="F77:G78"/>
    <mergeCell ref="A62:A63"/>
    <mergeCell ref="B62:B63"/>
    <mergeCell ref="F62:G62"/>
    <mergeCell ref="F63:G63"/>
    <mergeCell ref="F64:G64"/>
    <mergeCell ref="F65:G65"/>
    <mergeCell ref="F66:G66"/>
    <mergeCell ref="A64:A65"/>
    <mergeCell ref="B64:B65"/>
    <mergeCell ref="A66:A74"/>
    <mergeCell ref="B66:B74"/>
    <mergeCell ref="A87:A88"/>
    <mergeCell ref="B87:B88"/>
    <mergeCell ref="F87:G87"/>
    <mergeCell ref="F88:G88"/>
    <mergeCell ref="B61:I61"/>
    <mergeCell ref="H77:H78"/>
    <mergeCell ref="H79:H80"/>
    <mergeCell ref="H81:H82"/>
    <mergeCell ref="H85:H86"/>
    <mergeCell ref="A83:A84"/>
    <mergeCell ref="B83:B84"/>
    <mergeCell ref="F83:G84"/>
    <mergeCell ref="H83:H84"/>
    <mergeCell ref="I83:I84"/>
    <mergeCell ref="A85:A86"/>
    <mergeCell ref="B85:B86"/>
    <mergeCell ref="F85:G86"/>
    <mergeCell ref="I85:I86"/>
    <mergeCell ref="I77:I78"/>
    <mergeCell ref="A79:A80"/>
    <mergeCell ref="B79:B80"/>
    <mergeCell ref="F79:G80"/>
    <mergeCell ref="I79:I80"/>
    <mergeCell ref="A81:A82"/>
    <mergeCell ref="I12:I13"/>
    <mergeCell ref="H14:H15"/>
    <mergeCell ref="I14:I15"/>
    <mergeCell ref="A10:A11"/>
    <mergeCell ref="A57:A60"/>
    <mergeCell ref="B10:B11"/>
    <mergeCell ref="F10:G10"/>
    <mergeCell ref="F11:G11"/>
    <mergeCell ref="A12:A13"/>
    <mergeCell ref="B12:B13"/>
    <mergeCell ref="B14:B15"/>
    <mergeCell ref="A14:A15"/>
    <mergeCell ref="A16:A17"/>
    <mergeCell ref="B16:B17"/>
    <mergeCell ref="F16:G17"/>
    <mergeCell ref="F18:G19"/>
    <mergeCell ref="H18:H19"/>
    <mergeCell ref="I18:I19"/>
    <mergeCell ref="F12:G13"/>
    <mergeCell ref="F14:G15"/>
    <mergeCell ref="H16:H17"/>
    <mergeCell ref="H57:H58"/>
    <mergeCell ref="I59:I60"/>
    <mergeCell ref="B57:B60"/>
  </mergeCells>
  <pageMargins left="0.19685039370078741" right="0.15748031496062992" top="0.19685039370078741" bottom="0.19685039370078741" header="0.19685039370078741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02-2204</cp:lastModifiedBy>
  <cp:lastPrinted>2017-05-03T09:51:45Z</cp:lastPrinted>
  <dcterms:created xsi:type="dcterms:W3CDTF">2015-05-18T10:25:00Z</dcterms:created>
  <dcterms:modified xsi:type="dcterms:W3CDTF">2018-03-20T06:49:18Z</dcterms:modified>
</cp:coreProperties>
</file>