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25440" windowHeight="12600"/>
  </bookViews>
  <sheets>
    <sheet name="допобразование" sheetId="6" r:id="rId1"/>
  </sheets>
  <definedNames>
    <definedName name="_GoBack" localSheetId="0">допобразование!$D$3</definedName>
  </definedNames>
  <calcPr calcId="145621"/>
</workbook>
</file>

<file path=xl/calcChain.xml><?xml version="1.0" encoding="utf-8"?>
<calcChain xmlns="http://schemas.openxmlformats.org/spreadsheetml/2006/main">
  <c r="C5" i="6" l="1"/>
  <c r="C7" i="6"/>
  <c r="J7" i="6"/>
  <c r="D7" i="6" l="1"/>
  <c r="E7" i="6"/>
  <c r="F7" i="6"/>
  <c r="H7" i="6"/>
  <c r="I7" i="6"/>
  <c r="K7" i="6"/>
  <c r="M7" i="6"/>
  <c r="N7" i="6"/>
  <c r="O7" i="6"/>
  <c r="P7" i="6"/>
  <c r="H5" i="6"/>
  <c r="I5" i="6"/>
  <c r="J5" i="6"/>
  <c r="J9" i="6" s="1"/>
  <c r="K5" i="6"/>
  <c r="M5" i="6"/>
  <c r="N5" i="6"/>
  <c r="O5" i="6"/>
  <c r="P5" i="6"/>
  <c r="D5" i="6"/>
  <c r="E5" i="6"/>
  <c r="I9" i="6" l="1"/>
  <c r="P9" i="6"/>
  <c r="H9" i="6"/>
  <c r="H10" i="6" s="1"/>
  <c r="O9" i="6"/>
  <c r="N9" i="6"/>
  <c r="M9" i="6"/>
  <c r="D9" i="6"/>
  <c r="D10" i="6" s="1"/>
  <c r="E9" i="6"/>
  <c r="K9" i="6"/>
  <c r="G8" i="6"/>
  <c r="G7" i="6" l="1"/>
  <c r="Q8" i="6" l="1"/>
  <c r="L8" i="6"/>
  <c r="L6" i="6"/>
  <c r="L5" i="6" s="1"/>
  <c r="Q6" i="6"/>
  <c r="C9" i="6"/>
  <c r="L7" i="6" l="1"/>
  <c r="R8" i="6"/>
  <c r="S8" i="6" s="1"/>
  <c r="S7" i="6" s="1"/>
  <c r="Q7" i="6"/>
  <c r="Q5" i="6"/>
  <c r="F5" i="6"/>
  <c r="F9" i="6" s="1"/>
  <c r="G6" i="6"/>
  <c r="L9" i="6"/>
  <c r="I10" i="6" s="1"/>
  <c r="Q9" i="6"/>
  <c r="M10" i="6" s="1"/>
  <c r="R7" i="6" l="1"/>
  <c r="G5" i="6"/>
  <c r="G9" i="6" s="1"/>
  <c r="E10" i="6" s="1"/>
  <c r="R6" i="6"/>
  <c r="S6" i="6" l="1"/>
  <c r="S5" i="6" s="1"/>
  <c r="R5" i="6"/>
  <c r="R9" i="6" s="1"/>
  <c r="S10" i="6" s="1"/>
  <c r="S13" i="6" s="1"/>
</calcChain>
</file>

<file path=xl/sharedStrings.xml><?xml version="1.0" encoding="utf-8"?>
<sst xmlns="http://schemas.openxmlformats.org/spreadsheetml/2006/main" count="34" uniqueCount="32">
  <si>
    <t>городское поселение Междуреченский</t>
  </si>
  <si>
    <t>городское поселение Кондинское</t>
  </si>
  <si>
    <t>количество респондентов</t>
  </si>
  <si>
    <t>№ п/п</t>
  </si>
  <si>
    <t>территория</t>
  </si>
  <si>
    <t>количество баллов</t>
  </si>
  <si>
    <t>Соблюдение режима работы учреждения  культуры</t>
  </si>
  <si>
    <t>3. Критерий времени ожидания предоставления услуги (0 – 10 баллов)</t>
  </si>
  <si>
    <t>1. Критерий открытости и доступности информации об учреждении (0 – 10 баллов)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</si>
  <si>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</si>
  <si>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2.1.</t>
  </si>
  <si>
    <t>1.1.</t>
  </si>
  <si>
    <t>1.</t>
  </si>
  <si>
    <t>МУ ДО "Детская музыкальная школа имени А.В. Красова пгт Кондинское"</t>
  </si>
  <si>
    <t>МУ ДО "Детская школа искусств"</t>
  </si>
  <si>
    <t>Доступность и актуальность информации о деятельности учреждения, размещенной на территории учреждения</t>
  </si>
  <si>
    <t xml:space="preserve">Удобство графика работы учреждения </t>
  </si>
  <si>
    <r>
      <t>Состояние территории, помещений, температурного режима в помещении</t>
    </r>
    <r>
      <rPr>
        <sz val="10"/>
        <color rgb="FF000000"/>
        <rFont val="Times New Roman"/>
        <family val="1"/>
        <charset val="204"/>
      </rPr>
      <t xml:space="preserve"> </t>
    </r>
  </si>
  <si>
    <t>2. Критерий комфортности условий предоставлений услуг и доступности их получения (0 – 20 баллов)</t>
  </si>
  <si>
    <t>4. Критерий доброжелательности, вежливости, компетентности работников учреждения культуры (0 – 30 баллов)</t>
  </si>
  <si>
    <t xml:space="preserve">Доброжелательность и вежливость персонала учреждения  </t>
  </si>
  <si>
    <t xml:space="preserve">Компетентность персонала учреждения </t>
  </si>
  <si>
    <t>Удовлетворенность  взаимоотношения ребенка и педагогов</t>
  </si>
  <si>
    <t>5.  Критерий удовлетворенности качеством оказания услуг (0 – 40 баллов)</t>
  </si>
  <si>
    <t xml:space="preserve">Общая удовлетворенность качеством оказания услуг учреждением  </t>
  </si>
  <si>
    <t xml:space="preserve">Удовлетворенность материально-техническим обеспечением учреждения  культуры  
(наличие современного оборудования, инструментов,  мебели, техники и др.)
</t>
  </si>
  <si>
    <t>Удовлетворенность уровнем  знаний, который ребенок получает, обучаясь в данном учреждении</t>
  </si>
  <si>
    <t>% удовлетворенности (% от общей суммы баллов   110)</t>
  </si>
  <si>
    <t xml:space="preserve">Общее количество балло по всем критериям </t>
  </si>
  <si>
    <t>ВСЕГО  процент удовлетворенности:</t>
  </si>
  <si>
    <t>Итого:</t>
  </si>
  <si>
    <t>Мониторинг удовлетворенности жителей  качеством оказания услуг в учреждениях дополнительного образования в сфере культуры Кондинского района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</si>
</sst>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0" xfId="0" applyFont="1" applyBorder="1"/>
    <xf numFmtId="0" fontId="0" fillId="2" borderId="0" xfId="0" applyFill="1" applyAlignment="1">
      <alignment vertical="top"/>
    </xf>
    <xf numFmtId="0" fontId="0" fillId="2" borderId="0" xfId="0" applyFill="1"/>
    <xf numFmtId="4" fontId="6" fillId="2" borderId="1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4" fontId="10" fillId="2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top"/>
    </xf>
    <xf numFmtId="4" fontId="6" fillId="2" borderId="3" xfId="0" applyNumberFormat="1" applyFont="1" applyFill="1" applyBorder="1" applyAlignment="1">
      <alignment horizontal="center" vertical="top"/>
    </xf>
    <xf numFmtId="4" fontId="6" fillId="2" borderId="6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/>
    </xf>
    <xf numFmtId="4" fontId="9" fillId="2" borderId="9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/>
    </xf>
    <xf numFmtId="4" fontId="10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 textRotation="90" wrapText="1"/>
    </xf>
    <xf numFmtId="1" fontId="0" fillId="2" borderId="0" xfId="0" applyNumberFormat="1" applyFill="1"/>
    <xf numFmtId="0" fontId="2" fillId="2" borderId="0" xfId="0" applyFont="1" applyFill="1" applyBorder="1"/>
    <xf numFmtId="4" fontId="0" fillId="2" borderId="0" xfId="0" applyNumberFormat="1" applyFill="1"/>
    <xf numFmtId="4" fontId="7" fillId="2" borderId="0" xfId="0" applyNumberFormat="1" applyFont="1" applyFill="1"/>
    <xf numFmtId="4" fontId="10" fillId="2" borderId="8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textRotation="90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/>
    </xf>
    <xf numFmtId="0" fontId="1" fillId="2" borderId="7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5"/>
  <sheetViews>
    <sheetView tabSelected="1" topLeftCell="E1" zoomScale="115" zoomScaleNormal="115" workbookViewId="0">
      <selection activeCell="T6" sqref="T6"/>
    </sheetView>
  </sheetViews>
  <sheetFormatPr defaultRowHeight="15" x14ac:dyDescent="0.25"/>
  <cols>
    <col min="1" max="1" width="6.28515625" style="1" customWidth="1"/>
    <col min="2" max="2" width="50.140625" style="1" customWidth="1"/>
    <col min="3" max="3" width="9.5703125" customWidth="1"/>
    <col min="4" max="4" width="20.140625" customWidth="1"/>
    <col min="5" max="5" width="11.140625" customWidth="1"/>
    <col min="6" max="6" width="7.5703125" customWidth="1"/>
    <col min="7" max="7" width="11.42578125" customWidth="1"/>
    <col min="8" max="8" width="16.140625" customWidth="1"/>
    <col min="9" max="9" width="10" customWidth="1"/>
    <col min="10" max="10" width="6.5703125" customWidth="1"/>
    <col min="11" max="11" width="9.140625" customWidth="1"/>
    <col min="12" max="12" width="6.5703125" customWidth="1"/>
    <col min="13" max="13" width="10.42578125" customWidth="1"/>
    <col min="14" max="14" width="25" customWidth="1"/>
    <col min="15" max="15" width="15.28515625" customWidth="1"/>
    <col min="16" max="16" width="25.42578125" customWidth="1"/>
    <col min="17" max="17" width="8" customWidth="1"/>
    <col min="18" max="18" width="9.85546875" customWidth="1"/>
    <col min="19" max="19" width="9.28515625" bestFit="1" customWidth="1"/>
  </cols>
  <sheetData>
    <row r="1" spans="1:19" s="8" customFormat="1" x14ac:dyDescent="0.25">
      <c r="A1" s="7"/>
      <c r="B1" s="7"/>
    </row>
    <row r="2" spans="1:19" s="8" customFormat="1" ht="27" customHeight="1" x14ac:dyDescent="0.3">
      <c r="A2" s="48" t="s">
        <v>31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s="8" customFormat="1" ht="67.5" customHeight="1" x14ac:dyDescent="0.25">
      <c r="A3" s="42" t="s">
        <v>3</v>
      </c>
      <c r="B3" s="43" t="s">
        <v>4</v>
      </c>
      <c r="C3" s="44" t="s">
        <v>2</v>
      </c>
      <c r="D3" s="13" t="s">
        <v>8</v>
      </c>
      <c r="E3" s="45" t="s">
        <v>18</v>
      </c>
      <c r="F3" s="46"/>
      <c r="G3" s="47"/>
      <c r="H3" s="14" t="s">
        <v>7</v>
      </c>
      <c r="I3" s="53" t="s">
        <v>19</v>
      </c>
      <c r="J3" s="54"/>
      <c r="K3" s="54"/>
      <c r="L3" s="55"/>
      <c r="M3" s="53" t="s">
        <v>23</v>
      </c>
      <c r="N3" s="54"/>
      <c r="O3" s="54"/>
      <c r="P3" s="54"/>
      <c r="Q3" s="55"/>
      <c r="R3" s="50" t="s">
        <v>28</v>
      </c>
      <c r="S3" s="51" t="s">
        <v>27</v>
      </c>
    </row>
    <row r="4" spans="1:19" s="8" customFormat="1" ht="108.75" customHeight="1" x14ac:dyDescent="0.25">
      <c r="A4" s="42"/>
      <c r="B4" s="43"/>
      <c r="C4" s="44"/>
      <c r="D4" s="15" t="s">
        <v>15</v>
      </c>
      <c r="E4" s="15" t="s">
        <v>17</v>
      </c>
      <c r="F4" s="15" t="s">
        <v>16</v>
      </c>
      <c r="G4" s="15" t="s">
        <v>5</v>
      </c>
      <c r="H4" s="15" t="s">
        <v>6</v>
      </c>
      <c r="I4" s="15" t="s">
        <v>20</v>
      </c>
      <c r="J4" s="15" t="s">
        <v>21</v>
      </c>
      <c r="K4" s="15" t="s">
        <v>22</v>
      </c>
      <c r="L4" s="15" t="s">
        <v>5</v>
      </c>
      <c r="M4" s="15" t="s">
        <v>24</v>
      </c>
      <c r="N4" s="15" t="s">
        <v>25</v>
      </c>
      <c r="O4" s="15" t="s">
        <v>26</v>
      </c>
      <c r="P4" s="15" t="s">
        <v>9</v>
      </c>
      <c r="Q4" s="15" t="s">
        <v>5</v>
      </c>
      <c r="R4" s="50"/>
      <c r="S4" s="52"/>
    </row>
    <row r="5" spans="1:19" s="8" customFormat="1" ht="17.25" customHeight="1" x14ac:dyDescent="0.25">
      <c r="A5" s="16" t="s">
        <v>12</v>
      </c>
      <c r="B5" s="17" t="s">
        <v>0</v>
      </c>
      <c r="C5" s="18">
        <f>C6</f>
        <v>310</v>
      </c>
      <c r="D5" s="18">
        <f t="shared" ref="D5:G5" si="0">D6</f>
        <v>9.4</v>
      </c>
      <c r="E5" s="18">
        <f t="shared" si="0"/>
        <v>9.4</v>
      </c>
      <c r="F5" s="18">
        <f t="shared" si="0"/>
        <v>9.3000000000000007</v>
      </c>
      <c r="G5" s="18">
        <f t="shared" si="0"/>
        <v>18.700000000000003</v>
      </c>
      <c r="H5" s="18">
        <f t="shared" ref="H5" si="1">H6</f>
        <v>9.5</v>
      </c>
      <c r="I5" s="18">
        <f t="shared" ref="I5" si="2">I6</f>
        <v>9.4</v>
      </c>
      <c r="J5" s="18">
        <f t="shared" ref="J5" si="3">J6</f>
        <v>9.5</v>
      </c>
      <c r="K5" s="18">
        <f t="shared" ref="K5" si="4">K6</f>
        <v>9.4</v>
      </c>
      <c r="L5" s="18">
        <f t="shared" ref="L5" si="5">L6</f>
        <v>28.299999999999997</v>
      </c>
      <c r="M5" s="18">
        <f t="shared" ref="M5" si="6">M6</f>
        <v>9.6</v>
      </c>
      <c r="N5" s="18">
        <f t="shared" ref="N5" si="7">N6</f>
        <v>9.6</v>
      </c>
      <c r="O5" s="18">
        <f t="shared" ref="O5" si="8">O6</f>
        <v>9.6</v>
      </c>
      <c r="P5" s="18">
        <f t="shared" ref="P5" si="9">P6</f>
        <v>9.4</v>
      </c>
      <c r="Q5" s="18">
        <f t="shared" ref="Q5" si="10">Q6</f>
        <v>38.199999999999996</v>
      </c>
      <c r="R5" s="18">
        <f t="shared" ref="R5" si="11">R6</f>
        <v>104.10000000000001</v>
      </c>
      <c r="S5" s="18">
        <f>S6</f>
        <v>94.63636363636364</v>
      </c>
    </row>
    <row r="6" spans="1:19" s="8" customFormat="1" ht="17.25" customHeight="1" x14ac:dyDescent="0.25">
      <c r="A6" s="19" t="s">
        <v>11</v>
      </c>
      <c r="B6" s="20" t="s">
        <v>14</v>
      </c>
      <c r="C6" s="21">
        <v>310</v>
      </c>
      <c r="D6" s="22">
        <v>9.4</v>
      </c>
      <c r="E6" s="22">
        <v>9.4</v>
      </c>
      <c r="F6" s="22">
        <v>9.3000000000000007</v>
      </c>
      <c r="G6" s="22">
        <f>E6+F6</f>
        <v>18.700000000000003</v>
      </c>
      <c r="H6" s="22">
        <v>9.5</v>
      </c>
      <c r="I6" s="22">
        <v>9.4</v>
      </c>
      <c r="J6" s="22">
        <v>9.5</v>
      </c>
      <c r="K6" s="22">
        <v>9.4</v>
      </c>
      <c r="L6" s="22">
        <f>K6+J6+I6</f>
        <v>28.299999999999997</v>
      </c>
      <c r="M6" s="22">
        <v>9.6</v>
      </c>
      <c r="N6" s="22">
        <v>9.6</v>
      </c>
      <c r="O6" s="22">
        <v>9.6</v>
      </c>
      <c r="P6" s="22">
        <v>9.4</v>
      </c>
      <c r="Q6" s="22">
        <f>M6+N6+O6+P6</f>
        <v>38.199999999999996</v>
      </c>
      <c r="R6" s="23">
        <f>Q6+L6+H6+G6+D6</f>
        <v>104.10000000000001</v>
      </c>
      <c r="S6" s="10">
        <f>100/110*R6</f>
        <v>94.63636363636364</v>
      </c>
    </row>
    <row r="7" spans="1:19" s="8" customFormat="1" ht="15.75" x14ac:dyDescent="0.25">
      <c r="A7" s="16">
        <v>2</v>
      </c>
      <c r="B7" s="6" t="s">
        <v>1</v>
      </c>
      <c r="C7" s="24">
        <f>C8</f>
        <v>90</v>
      </c>
      <c r="D7" s="24">
        <f t="shared" ref="D7:R7" si="12">D8</f>
        <v>9.66</v>
      </c>
      <c r="E7" s="24">
        <f t="shared" si="12"/>
        <v>9.44</v>
      </c>
      <c r="F7" s="24">
        <f t="shared" si="12"/>
        <v>9.24</v>
      </c>
      <c r="G7" s="24">
        <f t="shared" si="12"/>
        <v>18.68</v>
      </c>
      <c r="H7" s="24">
        <f t="shared" si="12"/>
        <v>9.5500000000000007</v>
      </c>
      <c r="I7" s="24">
        <f t="shared" si="12"/>
        <v>9.9499999999999993</v>
      </c>
      <c r="J7" s="24">
        <f t="shared" si="12"/>
        <v>9.51</v>
      </c>
      <c r="K7" s="24">
        <f t="shared" si="12"/>
        <v>9.66</v>
      </c>
      <c r="L7" s="24">
        <f t="shared" si="12"/>
        <v>29.12</v>
      </c>
      <c r="M7" s="24">
        <f t="shared" si="12"/>
        <v>9.66</v>
      </c>
      <c r="N7" s="24">
        <f t="shared" si="12"/>
        <v>9.42</v>
      </c>
      <c r="O7" s="24">
        <f t="shared" si="12"/>
        <v>9.15</v>
      </c>
      <c r="P7" s="24">
        <f t="shared" si="12"/>
        <v>9.5299999999999994</v>
      </c>
      <c r="Q7" s="24">
        <f t="shared" si="12"/>
        <v>37.76</v>
      </c>
      <c r="R7" s="24">
        <f t="shared" si="12"/>
        <v>104.76999999999998</v>
      </c>
      <c r="S7" s="24">
        <f>S8</f>
        <v>95.245454545454521</v>
      </c>
    </row>
    <row r="8" spans="1:19" s="8" customFormat="1" ht="31.5" x14ac:dyDescent="0.25">
      <c r="A8" s="25" t="s">
        <v>10</v>
      </c>
      <c r="B8" s="26" t="s">
        <v>13</v>
      </c>
      <c r="C8" s="27">
        <v>90</v>
      </c>
      <c r="D8" s="28">
        <v>9.66</v>
      </c>
      <c r="E8" s="28">
        <v>9.44</v>
      </c>
      <c r="F8" s="28">
        <v>9.24</v>
      </c>
      <c r="G8" s="22">
        <f t="shared" ref="G8" si="13">E8+F8</f>
        <v>18.68</v>
      </c>
      <c r="H8" s="28">
        <v>9.5500000000000007</v>
      </c>
      <c r="I8" s="28">
        <v>9.9499999999999993</v>
      </c>
      <c r="J8" s="28">
        <v>9.51</v>
      </c>
      <c r="K8" s="28">
        <v>9.66</v>
      </c>
      <c r="L8" s="22">
        <f t="shared" ref="L8:L9" si="14">K8+J8+I8</f>
        <v>29.12</v>
      </c>
      <c r="M8" s="28">
        <v>9.66</v>
      </c>
      <c r="N8" s="28">
        <v>9.42</v>
      </c>
      <c r="O8" s="28">
        <v>9.15</v>
      </c>
      <c r="P8" s="28">
        <v>9.5299999999999994</v>
      </c>
      <c r="Q8" s="22">
        <f t="shared" ref="Q8:Q9" si="15">M8+N8+O8+P8</f>
        <v>37.76</v>
      </c>
      <c r="R8" s="22">
        <f>Q8+L8+H8+G8+D8</f>
        <v>104.76999999999998</v>
      </c>
      <c r="S8" s="10">
        <f>100/110*R8</f>
        <v>95.245454545454521</v>
      </c>
    </row>
    <row r="9" spans="1:19" s="8" customFormat="1" ht="15.75" x14ac:dyDescent="0.25">
      <c r="A9" s="16"/>
      <c r="B9" s="6" t="s">
        <v>30</v>
      </c>
      <c r="C9" s="24">
        <f>C8+C6</f>
        <v>400</v>
      </c>
      <c r="D9" s="24">
        <f>(D7+D5)/2</f>
        <v>9.5300000000000011</v>
      </c>
      <c r="E9" s="24">
        <f t="shared" ref="E9:G9" si="16">(E7+E5)/2</f>
        <v>9.42</v>
      </c>
      <c r="F9" s="24">
        <f t="shared" si="16"/>
        <v>9.27</v>
      </c>
      <c r="G9" s="24">
        <f t="shared" si="16"/>
        <v>18.690000000000001</v>
      </c>
      <c r="H9" s="24">
        <f>(H7+H5)/2</f>
        <v>9.5250000000000004</v>
      </c>
      <c r="I9" s="24">
        <f t="shared" ref="I9:K9" si="17">(I7+I5)/2</f>
        <v>9.6750000000000007</v>
      </c>
      <c r="J9" s="24">
        <f t="shared" si="17"/>
        <v>9.504999999999999</v>
      </c>
      <c r="K9" s="24">
        <f t="shared" si="17"/>
        <v>9.5300000000000011</v>
      </c>
      <c r="L9" s="29">
        <f t="shared" si="14"/>
        <v>28.71</v>
      </c>
      <c r="M9" s="24">
        <f>(M7+M5)/2</f>
        <v>9.629999999999999</v>
      </c>
      <c r="N9" s="24">
        <f t="shared" ref="N9:P9" si="18">(N7+N5)/2</f>
        <v>9.51</v>
      </c>
      <c r="O9" s="24">
        <f t="shared" si="18"/>
        <v>9.375</v>
      </c>
      <c r="P9" s="24">
        <f t="shared" si="18"/>
        <v>9.4649999999999999</v>
      </c>
      <c r="Q9" s="29">
        <f t="shared" si="15"/>
        <v>37.980000000000004</v>
      </c>
      <c r="R9" s="24">
        <f>(R7+R5)/2</f>
        <v>104.435</v>
      </c>
      <c r="S9" s="10"/>
    </row>
    <row r="10" spans="1:19" s="12" customFormat="1" ht="24.75" customHeight="1" x14ac:dyDescent="0.3">
      <c r="A10" s="30"/>
      <c r="B10" s="9" t="s">
        <v>29</v>
      </c>
      <c r="C10" s="11"/>
      <c r="D10" s="11">
        <f>100/10*D9</f>
        <v>95.300000000000011</v>
      </c>
      <c r="E10" s="39">
        <f>100/20*G9</f>
        <v>93.45</v>
      </c>
      <c r="F10" s="40"/>
      <c r="G10" s="41"/>
      <c r="H10" s="11">
        <f>100/10*H9</f>
        <v>95.25</v>
      </c>
      <c r="I10" s="39">
        <f>100/30*L9</f>
        <v>95.7</v>
      </c>
      <c r="J10" s="40"/>
      <c r="K10" s="40"/>
      <c r="L10" s="41"/>
      <c r="M10" s="39">
        <f>100/40*Q9</f>
        <v>94.950000000000017</v>
      </c>
      <c r="N10" s="40"/>
      <c r="O10" s="40"/>
      <c r="P10" s="40"/>
      <c r="Q10" s="41"/>
      <c r="R10" s="31"/>
      <c r="S10" s="11">
        <f>R9*100/110</f>
        <v>94.940909090909088</v>
      </c>
    </row>
    <row r="11" spans="1:19" s="8" customFormat="1" x14ac:dyDescent="0.25">
      <c r="A11" s="7"/>
      <c r="B11" s="7"/>
      <c r="C11" s="32"/>
    </row>
    <row r="12" spans="1:19" s="8" customFormat="1" hidden="1" x14ac:dyDescent="0.25">
      <c r="A12" s="7"/>
      <c r="B12" s="7"/>
      <c r="C12" s="32"/>
      <c r="R12" s="38"/>
    </row>
    <row r="13" spans="1:19" s="8" customFormat="1" hidden="1" x14ac:dyDescent="0.25">
      <c r="A13" s="7"/>
      <c r="B13" s="7"/>
      <c r="C13" s="32"/>
      <c r="R13" s="38"/>
      <c r="S13" s="8">
        <f>S10*C9</f>
        <v>37976.363636363632</v>
      </c>
    </row>
    <row r="14" spans="1:19" s="5" customFormat="1" hidden="1" x14ac:dyDescent="0.25">
      <c r="A14" s="4"/>
      <c r="B14" s="4"/>
      <c r="C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R14" s="35"/>
    </row>
    <row r="15" spans="1:19" s="5" customFormat="1" x14ac:dyDescent="0.25">
      <c r="A15" s="4"/>
      <c r="B15" s="4"/>
      <c r="C15" s="36"/>
      <c r="O15" s="37"/>
      <c r="R15" s="37"/>
    </row>
    <row r="16" spans="1:19" s="5" customFormat="1" x14ac:dyDescent="0.25">
      <c r="A16" s="4"/>
      <c r="B16" s="4"/>
      <c r="C16" s="36"/>
      <c r="O16" s="37"/>
      <c r="S16" s="37"/>
    </row>
    <row r="17" spans="1:3" s="5" customFormat="1" x14ac:dyDescent="0.25">
      <c r="A17" s="4"/>
      <c r="B17" s="4"/>
      <c r="C17" s="36"/>
    </row>
    <row r="18" spans="1:3" s="5" customFormat="1" x14ac:dyDescent="0.25">
      <c r="A18" s="4"/>
      <c r="B18" s="4"/>
      <c r="C18" s="33"/>
    </row>
    <row r="19" spans="1:3" s="5" customFormat="1" x14ac:dyDescent="0.25">
      <c r="A19" s="4"/>
      <c r="B19" s="4"/>
      <c r="C19" s="33"/>
    </row>
    <row r="20" spans="1:3" s="5" customFormat="1" x14ac:dyDescent="0.25">
      <c r="A20" s="4"/>
      <c r="B20" s="4"/>
      <c r="C20" s="33"/>
    </row>
    <row r="21" spans="1:3" s="5" customFormat="1" x14ac:dyDescent="0.25">
      <c r="A21" s="4"/>
      <c r="B21" s="4"/>
      <c r="C21" s="36"/>
    </row>
    <row r="22" spans="1:3" s="5" customFormat="1" x14ac:dyDescent="0.25">
      <c r="A22" s="4"/>
      <c r="B22" s="4"/>
      <c r="C22" s="36"/>
    </row>
    <row r="23" spans="1:3" s="5" customFormat="1" x14ac:dyDescent="0.25">
      <c r="A23" s="4"/>
      <c r="B23" s="4"/>
      <c r="C23" s="36"/>
    </row>
    <row r="24" spans="1:3" x14ac:dyDescent="0.25">
      <c r="C24" s="2"/>
    </row>
    <row r="25" spans="1:3" x14ac:dyDescent="0.25">
      <c r="C25" s="3"/>
    </row>
    <row r="26" spans="1:3" x14ac:dyDescent="0.25">
      <c r="C26" s="3"/>
    </row>
    <row r="27" spans="1:3" x14ac:dyDescent="0.25">
      <c r="C27" s="3"/>
    </row>
    <row r="28" spans="1:3" x14ac:dyDescent="0.25">
      <c r="C28" s="3"/>
    </row>
    <row r="29" spans="1:3" x14ac:dyDescent="0.25">
      <c r="C29" s="2"/>
    </row>
    <row r="30" spans="1:3" x14ac:dyDescent="0.25">
      <c r="C30" s="2"/>
    </row>
    <row r="31" spans="1:3" x14ac:dyDescent="0.25">
      <c r="C31" s="3"/>
    </row>
    <row r="32" spans="1:3" x14ac:dyDescent="0.25">
      <c r="C32" s="3"/>
    </row>
    <row r="33" spans="3:3" x14ac:dyDescent="0.25">
      <c r="C33" s="3"/>
    </row>
    <row r="34" spans="3:3" x14ac:dyDescent="0.25">
      <c r="C34" s="2"/>
    </row>
    <row r="35" spans="3:3" x14ac:dyDescent="0.25">
      <c r="C35" s="2"/>
    </row>
  </sheetData>
  <mergeCells count="12">
    <mergeCell ref="A2:S2"/>
    <mergeCell ref="R3:R4"/>
    <mergeCell ref="S3:S4"/>
    <mergeCell ref="I3:L3"/>
    <mergeCell ref="M3:Q3"/>
    <mergeCell ref="E10:G10"/>
    <mergeCell ref="I10:L10"/>
    <mergeCell ref="M10:Q10"/>
    <mergeCell ref="A3:A4"/>
    <mergeCell ref="B3:B4"/>
    <mergeCell ref="C3:C4"/>
    <mergeCell ref="E3:G3"/>
  </mergeCells>
  <pageMargins left="0.51181102362204722" right="0.51181102362204722" top="0.55118110236220474" bottom="0.55118110236220474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допобразование</vt:lpstr>
      <vt:lpstr>допобразование!_GoBack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2023-12-13T11:51:51Z</dcterms:modified>
</cp:coreProperties>
</file>