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9440" windowHeight="12600"/>
  </bookViews>
  <sheets>
    <sheet name="библиотеки" sheetId="5" r:id="rId1"/>
  </sheets>
  <definedNames>
    <definedName name="_GoBack" localSheetId="0">библиотеки!$D$3</definedName>
  </definedNames>
  <calcPr calcId="145621"/>
</workbook>
</file>

<file path=xl/calcChain.xml><?xml version="1.0" encoding="utf-8"?>
<calcChain xmlns="http://schemas.openxmlformats.org/spreadsheetml/2006/main">
  <c r="N37" i="5" l="1"/>
  <c r="M37" i="5"/>
  <c r="K37" i="5"/>
  <c r="J37" i="5"/>
  <c r="I37" i="5"/>
  <c r="I38" i="5" s="1"/>
  <c r="E37" i="5"/>
  <c r="F37" i="5"/>
  <c r="G37" i="5"/>
  <c r="D37" i="5"/>
  <c r="D38" i="5" s="1"/>
  <c r="C37" i="5"/>
  <c r="M35" i="5"/>
  <c r="N35" i="5"/>
  <c r="I35" i="5"/>
  <c r="H36" i="5"/>
  <c r="D35" i="5"/>
  <c r="E35" i="5"/>
  <c r="F35" i="5"/>
  <c r="G35" i="5"/>
  <c r="J35" i="5"/>
  <c r="K35" i="5"/>
  <c r="C35" i="5"/>
  <c r="D31" i="5"/>
  <c r="N31" i="5"/>
  <c r="M31" i="5"/>
  <c r="I31" i="5"/>
  <c r="J31" i="5"/>
  <c r="K31" i="5"/>
  <c r="F31" i="5"/>
  <c r="G31" i="5"/>
  <c r="E31" i="5"/>
  <c r="H33" i="5"/>
  <c r="H34" i="5"/>
  <c r="H32" i="5"/>
  <c r="C31" i="5"/>
  <c r="H31" i="5" l="1"/>
  <c r="M29" i="5"/>
  <c r="N29" i="5"/>
  <c r="O29" i="5" s="1"/>
  <c r="J29" i="5"/>
  <c r="K29" i="5"/>
  <c r="I29" i="5"/>
  <c r="H30" i="5"/>
  <c r="H29" i="5" s="1"/>
  <c r="D29" i="5"/>
  <c r="E29" i="5"/>
  <c r="F29" i="5"/>
  <c r="G29" i="5"/>
  <c r="C29" i="5"/>
  <c r="H22" i="5" l="1"/>
  <c r="H23" i="5"/>
  <c r="H21" i="5"/>
  <c r="N24" i="5"/>
  <c r="M24" i="5"/>
  <c r="K24" i="5"/>
  <c r="J24" i="5"/>
  <c r="I24" i="5"/>
  <c r="E24" i="5"/>
  <c r="F24" i="5"/>
  <c r="G24" i="5"/>
  <c r="D24" i="5"/>
  <c r="H26" i="5"/>
  <c r="H27" i="5"/>
  <c r="H28" i="5"/>
  <c r="H25" i="5"/>
  <c r="C24" i="5"/>
  <c r="M20" i="5"/>
  <c r="N20" i="5"/>
  <c r="J20" i="5"/>
  <c r="K20" i="5"/>
  <c r="I20" i="5"/>
  <c r="E20" i="5"/>
  <c r="F20" i="5"/>
  <c r="G20" i="5"/>
  <c r="D20" i="5"/>
  <c r="C20" i="5"/>
  <c r="M18" i="5"/>
  <c r="N18" i="5"/>
  <c r="I18" i="5"/>
  <c r="J18" i="5"/>
  <c r="K18" i="5"/>
  <c r="D18" i="5"/>
  <c r="E18" i="5"/>
  <c r="F18" i="5"/>
  <c r="G18" i="5"/>
  <c r="C18" i="5"/>
  <c r="M16" i="5"/>
  <c r="N16" i="5"/>
  <c r="I16" i="5"/>
  <c r="J16" i="5"/>
  <c r="K16" i="5"/>
  <c r="E16" i="5"/>
  <c r="F16" i="5"/>
  <c r="G16" i="5"/>
  <c r="D16" i="5"/>
  <c r="H17" i="5"/>
  <c r="H16" i="5" s="1"/>
  <c r="H19" i="5"/>
  <c r="H18" i="5" s="1"/>
  <c r="C16" i="5"/>
  <c r="M12" i="5"/>
  <c r="N12" i="5"/>
  <c r="L13" i="5"/>
  <c r="L14" i="5"/>
  <c r="L15" i="5"/>
  <c r="K12" i="5"/>
  <c r="J12" i="5"/>
  <c r="I12" i="5"/>
  <c r="H14" i="5"/>
  <c r="H15" i="5"/>
  <c r="H13" i="5"/>
  <c r="E12" i="5"/>
  <c r="F12" i="5"/>
  <c r="G12" i="5"/>
  <c r="D12" i="5"/>
  <c r="C12" i="5"/>
  <c r="N9" i="5"/>
  <c r="J9" i="5"/>
  <c r="K9" i="5"/>
  <c r="M9" i="5"/>
  <c r="I9" i="5"/>
  <c r="H11" i="5"/>
  <c r="H10" i="5"/>
  <c r="H7" i="5"/>
  <c r="H8" i="5"/>
  <c r="H6" i="5"/>
  <c r="M5" i="5"/>
  <c r="N5" i="5"/>
  <c r="J5" i="5"/>
  <c r="K5" i="5"/>
  <c r="I5" i="5"/>
  <c r="E9" i="5"/>
  <c r="F9" i="5"/>
  <c r="G9" i="5"/>
  <c r="D9" i="5"/>
  <c r="C9" i="5"/>
  <c r="E5" i="5"/>
  <c r="F5" i="5"/>
  <c r="G5" i="5"/>
  <c r="D5" i="5"/>
  <c r="C5" i="5"/>
  <c r="H24" i="5" l="1"/>
  <c r="H20" i="5"/>
  <c r="L24" i="5"/>
  <c r="H35" i="5"/>
  <c r="H9" i="5"/>
  <c r="H5" i="5"/>
  <c r="H12" i="5"/>
  <c r="L12" i="5"/>
  <c r="L25" i="5" l="1"/>
  <c r="L26" i="5"/>
  <c r="L27" i="5"/>
  <c r="L28" i="5"/>
  <c r="L30" i="5"/>
  <c r="L29" i="5" s="1"/>
  <c r="P29" i="5" s="1"/>
  <c r="Q29" i="5" s="1"/>
  <c r="L32" i="5"/>
  <c r="L33" i="5"/>
  <c r="L34" i="5"/>
  <c r="L36" i="5"/>
  <c r="L35" i="5" s="1"/>
  <c r="O25" i="5"/>
  <c r="P25" i="5" s="1"/>
  <c r="Q25" i="5" s="1"/>
  <c r="O26" i="5"/>
  <c r="O27" i="5"/>
  <c r="P27" i="5" s="1"/>
  <c r="Q27" i="5" s="1"/>
  <c r="O28" i="5"/>
  <c r="O30" i="5"/>
  <c r="P30" i="5" s="1"/>
  <c r="Q30" i="5" s="1"/>
  <c r="O32" i="5"/>
  <c r="O33" i="5"/>
  <c r="P33" i="5" s="1"/>
  <c r="O34" i="5"/>
  <c r="O36" i="5"/>
  <c r="O21" i="5"/>
  <c r="O22" i="5"/>
  <c r="P22" i="5" s="1"/>
  <c r="Q22" i="5" s="1"/>
  <c r="O23" i="5"/>
  <c r="L21" i="5"/>
  <c r="L22" i="5"/>
  <c r="L23" i="5"/>
  <c r="O19" i="5"/>
  <c r="L19" i="5"/>
  <c r="L18" i="5" s="1"/>
  <c r="O17" i="5"/>
  <c r="L17" i="5"/>
  <c r="L16" i="5" s="1"/>
  <c r="O15" i="5"/>
  <c r="P15" i="5" s="1"/>
  <c r="Q15" i="5" s="1"/>
  <c r="O14" i="5"/>
  <c r="P14" i="5" s="1"/>
  <c r="Q14" i="5" s="1"/>
  <c r="O13" i="5"/>
  <c r="P13" i="5" s="1"/>
  <c r="O11" i="5"/>
  <c r="L11" i="5"/>
  <c r="O10" i="5"/>
  <c r="L10" i="5"/>
  <c r="L7" i="5"/>
  <c r="L6" i="5"/>
  <c r="L20" i="5" l="1"/>
  <c r="P23" i="5"/>
  <c r="Q23" i="5" s="1"/>
  <c r="P34" i="5"/>
  <c r="Q34" i="5" s="1"/>
  <c r="P28" i="5"/>
  <c r="Q28" i="5" s="1"/>
  <c r="P11" i="5"/>
  <c r="L9" i="5"/>
  <c r="Q13" i="5"/>
  <c r="P12" i="5"/>
  <c r="Q12" i="5" s="1"/>
  <c r="O16" i="5"/>
  <c r="P17" i="5"/>
  <c r="P10" i="5"/>
  <c r="Q10" i="5" s="1"/>
  <c r="O35" i="5"/>
  <c r="P35" i="5" s="1"/>
  <c r="Q35" i="5" s="1"/>
  <c r="P36" i="5"/>
  <c r="P19" i="5"/>
  <c r="O18" i="5"/>
  <c r="P21" i="5"/>
  <c r="Q21" i="5" s="1"/>
  <c r="P32" i="5"/>
  <c r="Q32" i="5" s="1"/>
  <c r="O31" i="5"/>
  <c r="P26" i="5"/>
  <c r="Q26" i="5" s="1"/>
  <c r="L31" i="5"/>
  <c r="Q33" i="5"/>
  <c r="O24" i="5"/>
  <c r="P24" i="5" s="1"/>
  <c r="Q24" i="5" s="1"/>
  <c r="O20" i="5"/>
  <c r="O9" i="5"/>
  <c r="O12" i="5"/>
  <c r="Q36" i="5"/>
  <c r="L8" i="5"/>
  <c r="L5" i="5" s="1"/>
  <c r="O8" i="5"/>
  <c r="O7" i="5"/>
  <c r="P7" i="5" s="1"/>
  <c r="Q7" i="5" s="1"/>
  <c r="O6" i="5"/>
  <c r="P6" i="5" s="1"/>
  <c r="Q6" i="5" s="1"/>
  <c r="P20" i="5" l="1"/>
  <c r="Q20" i="5" s="1"/>
  <c r="Q17" i="5"/>
  <c r="Q16" i="5" s="1"/>
  <c r="P16" i="5"/>
  <c r="O5" i="5"/>
  <c r="P8" i="5"/>
  <c r="Q19" i="5"/>
  <c r="Q18" i="5" s="1"/>
  <c r="P18" i="5"/>
  <c r="P31" i="5"/>
  <c r="Q31" i="5" s="1"/>
  <c r="Q11" i="5"/>
  <c r="P9" i="5"/>
  <c r="Q9" i="5" s="1"/>
  <c r="O37" i="5"/>
  <c r="M38" i="5" s="1"/>
  <c r="H37" i="5"/>
  <c r="E38" i="5" s="1"/>
  <c r="L37" i="5"/>
  <c r="P37" i="5" l="1"/>
  <c r="Q38" i="5" s="1"/>
  <c r="Q40" i="5" s="1"/>
  <c r="J38" i="5"/>
  <c r="Q8" i="5"/>
  <c r="P5" i="5"/>
  <c r="Q5" i="5" s="1"/>
</calcChain>
</file>

<file path=xl/sharedStrings.xml><?xml version="1.0" encoding="utf-8"?>
<sst xmlns="http://schemas.openxmlformats.org/spreadsheetml/2006/main" count="89" uniqueCount="88">
  <si>
    <t>городское поселение Междуреченский</t>
  </si>
  <si>
    <t>городское поселение Кондинское</t>
  </si>
  <si>
    <t>городское поселение Мортка</t>
  </si>
  <si>
    <t>городское поселение Куминский</t>
  </si>
  <si>
    <t>городское поселение Луговой</t>
  </si>
  <si>
    <t>сельское поселение Леуши</t>
  </si>
  <si>
    <t>сельское поселение Мулымья</t>
  </si>
  <si>
    <t>сельское поселение Половинка</t>
  </si>
  <si>
    <t>сельское поселение Болчары</t>
  </si>
  <si>
    <t>сельское поселение Шугур</t>
  </si>
  <si>
    <t>количество респондентов</t>
  </si>
  <si>
    <t>№ п/п</t>
  </si>
  <si>
    <t>территория</t>
  </si>
  <si>
    <t>Доступность и актуальность информации о деятельности учреждения культуры,  предоставляемых услугах, в том числе в электронной форме</t>
  </si>
  <si>
    <t>количество баллов</t>
  </si>
  <si>
    <t>Комфортность условий пребывания в учреждении культуры</t>
  </si>
  <si>
    <t>Удобство графика работы учреждения культуры</t>
  </si>
  <si>
    <t>Доступность услуг для лиц с ограниченными возможностями здоровья</t>
  </si>
  <si>
    <t>Соблюдение режима работы учреждения  культуры</t>
  </si>
  <si>
    <t>Доброжелательность и вежливость персонала учреждения  культуры</t>
  </si>
  <si>
    <t>Компетентность персонала учреждения  культуры</t>
  </si>
  <si>
    <t>5.  Критерий удовлетворенности качеством оказания услуг (0 – 20 баллов)</t>
  </si>
  <si>
    <t>4. Критерий доброжелательности, вежливости, компетентности работников учреждения культуры (0 – 20 баллов)</t>
  </si>
  <si>
    <t>3. Критерий времени ожидания предоставления услуги (0 – 10 баллов)</t>
  </si>
  <si>
    <t>2. Критерий комфортности условий предоставлений услуг и доступности их получения (0 – 25 баллов)</t>
  </si>
  <si>
    <t>1. Критерий открытости и доступности информации об учреждении (0 – 10 баллов)</t>
  </si>
  <si>
    <t>Общая удовлетворенность качеством оказания услуг учреждением  культуры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</si>
  <si>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</si>
  <si>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3.1.</t>
  </si>
  <si>
    <t>3.2.</t>
  </si>
  <si>
    <t>3.3.</t>
  </si>
  <si>
    <t>6.1.</t>
  </si>
  <si>
    <t>6.2.</t>
  </si>
  <si>
    <t>6.3.</t>
  </si>
  <si>
    <t>7.1.</t>
  </si>
  <si>
    <t>7.2.</t>
  </si>
  <si>
    <t>7.3.</t>
  </si>
  <si>
    <t>7.4.</t>
  </si>
  <si>
    <t>9.1.</t>
  </si>
  <si>
    <t>9.2.</t>
  </si>
  <si>
    <t>9.3.</t>
  </si>
  <si>
    <t>2.1.</t>
  </si>
  <si>
    <t>2.2.</t>
  </si>
  <si>
    <t>1.1.</t>
  </si>
  <si>
    <t>1.2.</t>
  </si>
  <si>
    <t>1.3.</t>
  </si>
  <si>
    <t>Детская библиотека-филиал №4</t>
  </si>
  <si>
    <t>Библиотека-филиал №18</t>
  </si>
  <si>
    <t>Библиотека-филиал №20</t>
  </si>
  <si>
    <t>Детская библиотека-филиал №21</t>
  </si>
  <si>
    <t>Морткинская библиотека-филиал № 6</t>
  </si>
  <si>
    <t>Юмасинская библиотека-филиал № 14</t>
  </si>
  <si>
    <t>Ямкинская библиотека-филиал № 16</t>
  </si>
  <si>
    <t>Куминская библиотека-филиал № 1</t>
  </si>
  <si>
    <t>Луговская библиотека-филиал № 5</t>
  </si>
  <si>
    <t>Леушинская библиотека-филиал № 2 им. Н.В. Лангенбах</t>
  </si>
  <si>
    <t>Лиственничная библиотека-филиал № 11</t>
  </si>
  <si>
    <t>Ягодинская библиотека-филиал № 15 им. А.М. Коньковой</t>
  </si>
  <si>
    <t>Мулымская модельная библиотека-филиал № 10</t>
  </si>
  <si>
    <t>Ушьинская библиотека-филиал № 19</t>
  </si>
  <si>
    <t>Назаровская библиотека-филиал № 17</t>
  </si>
  <si>
    <t>Чантырская библиотека-филиал № 12</t>
  </si>
  <si>
    <t>Половинкинская библиотека-филиал № 7</t>
  </si>
  <si>
    <t>Болчаровская библиотека-филиал № 9</t>
  </si>
  <si>
    <t>Алтайская библиотека-филиал № 8</t>
  </si>
  <si>
    <t>Камская библиотека-филиал № 22</t>
  </si>
  <si>
    <t>Шугурская библиотека-филиал № 13</t>
  </si>
  <si>
    <t>Цетральная библиотека</t>
  </si>
  <si>
    <t>4.1.</t>
  </si>
  <si>
    <t>5.1.</t>
  </si>
  <si>
    <t>8.1.</t>
  </si>
  <si>
    <t>10.1.</t>
  </si>
  <si>
    <t>1.</t>
  </si>
  <si>
    <t>Общее количество балло по всем критериям</t>
  </si>
  <si>
    <t>% удовлетворенности (% от общей суммы баллов   85)</t>
  </si>
  <si>
    <t>среднее количество баллов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</si>
  <si>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</si>
  <si>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</si>
  <si>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</si>
  <si>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</si>
  <si>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</si>
  <si>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</si>
  <si>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</si>
  <si>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</si>
  <si>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</si>
  <si>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ВСЕГО  процент удовлетворенности:</t>
  </si>
  <si>
    <t>Итого:</t>
  </si>
  <si>
    <t>Мониторинг удовлетворенности жителей  качеством оказания услуг в библиотеках МУК "Кондинская МЦБС" 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</si>
</sst>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textRotation="90" wrapText="1"/>
    </xf>
    <xf numFmtId="4" fontId="5" fillId="2" borderId="1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 applyAlignment="1">
      <alignment vertical="top"/>
    </xf>
    <xf numFmtId="0" fontId="6" fillId="2" borderId="0" xfId="0" applyFont="1" applyFill="1"/>
    <xf numFmtId="4" fontId="2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top"/>
    </xf>
    <xf numFmtId="9" fontId="6" fillId="0" borderId="0" xfId="0" applyNumberFormat="1" applyFont="1"/>
    <xf numFmtId="1" fontId="6" fillId="0" borderId="0" xfId="0" applyNumberFormat="1" applyFont="1"/>
    <xf numFmtId="0" fontId="10" fillId="0" borderId="0" xfId="0" applyFont="1" applyBorder="1"/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12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0" fontId="12" fillId="2" borderId="0" xfId="0" applyFont="1" applyFill="1"/>
    <xf numFmtId="4" fontId="4" fillId="2" borderId="1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0" borderId="0" xfId="0" applyFont="1" applyAlignment="1"/>
    <xf numFmtId="4" fontId="4" fillId="2" borderId="2" xfId="0" applyNumberFormat="1" applyFont="1" applyFill="1" applyBorder="1" applyAlignment="1">
      <alignment horizontal="center" vertical="center" textRotation="90" wrapText="1"/>
    </xf>
    <xf numFmtId="4" fontId="4" fillId="2" borderId="3" xfId="0" applyNumberFormat="1" applyFont="1" applyFill="1" applyBorder="1" applyAlignment="1">
      <alignment horizontal="center" vertical="center" textRotation="90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textRotation="90"/>
    </xf>
    <xf numFmtId="4" fontId="2" fillId="2" borderId="7" xfId="0" applyNumberFormat="1" applyFont="1" applyFill="1" applyBorder="1" applyAlignment="1">
      <alignment horizontal="center" vertical="top" textRotation="90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center" textRotation="90" wrapText="1"/>
    </xf>
    <xf numFmtId="4" fontId="2" fillId="2" borderId="3" xfId="0" applyNumberFormat="1" applyFont="1" applyFill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3"/>
  <sheetViews>
    <sheetView tabSelected="1" topLeftCell="A172" zoomScaleNormal="100" workbookViewId="0">
      <pane ySplit="600" activePane="bottomLeft"/>
      <selection sqref="A1:XFD183"/>
      <selection pane="bottomLeft" activeCell="B22" sqref="B22"/>
    </sheetView>
  </sheetViews>
  <sheetFormatPr defaultRowHeight="15" x14ac:dyDescent="0.25"/>
  <cols>
    <col min="1" max="1" width="6.28515625" style="1" customWidth="1"/>
    <col min="2" max="2" width="50.140625" style="1" customWidth="1"/>
    <col min="3" max="3" width="10.85546875" customWidth="1"/>
    <col min="4" max="4" width="21.85546875" customWidth="1"/>
    <col min="5" max="5" width="11.140625" customWidth="1"/>
    <col min="6" max="6" width="10.140625" customWidth="1"/>
    <col min="7" max="7" width="13.85546875" customWidth="1"/>
    <col min="8" max="8" width="7.140625" customWidth="1"/>
    <col min="9" max="9" width="18.140625" customWidth="1"/>
    <col min="10" max="10" width="14.28515625" customWidth="1"/>
    <col min="11" max="11" width="9.140625" customWidth="1"/>
    <col min="12" max="12" width="7.5703125" customWidth="1"/>
    <col min="13" max="13" width="13" customWidth="1"/>
    <col min="14" max="14" width="22.28515625" customWidth="1"/>
    <col min="15" max="15" width="7.42578125" customWidth="1"/>
    <col min="16" max="16" width="10" customWidth="1"/>
    <col min="17" max="17" width="10" bestFit="1" customWidth="1"/>
  </cols>
  <sheetData>
    <row r="1" spans="1:17" s="8" customFormat="1" x14ac:dyDescent="0.25">
      <c r="A1" s="7"/>
      <c r="B1" s="7"/>
    </row>
    <row r="2" spans="1:17" s="8" customFormat="1" ht="27" customHeight="1" thickBot="1" x14ac:dyDescent="0.35">
      <c r="A2" s="37" t="s">
        <v>87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8" customFormat="1" ht="66" customHeight="1" x14ac:dyDescent="0.25">
      <c r="A3" s="44" t="s">
        <v>11</v>
      </c>
      <c r="B3" s="46" t="s">
        <v>12</v>
      </c>
      <c r="C3" s="48" t="s">
        <v>10</v>
      </c>
      <c r="D3" s="9" t="s">
        <v>25</v>
      </c>
      <c r="E3" s="41" t="s">
        <v>24</v>
      </c>
      <c r="F3" s="42"/>
      <c r="G3" s="42"/>
      <c r="H3" s="43"/>
      <c r="I3" s="9" t="s">
        <v>23</v>
      </c>
      <c r="J3" s="41" t="s">
        <v>22</v>
      </c>
      <c r="K3" s="42"/>
      <c r="L3" s="43"/>
      <c r="M3" s="41" t="s">
        <v>21</v>
      </c>
      <c r="N3" s="42"/>
      <c r="O3" s="43"/>
      <c r="P3" s="50" t="s">
        <v>73</v>
      </c>
      <c r="Q3" s="39" t="s">
        <v>74</v>
      </c>
    </row>
    <row r="4" spans="1:17" s="8" customFormat="1" ht="105.75" customHeight="1" x14ac:dyDescent="0.25">
      <c r="A4" s="45"/>
      <c r="B4" s="47"/>
      <c r="C4" s="49"/>
      <c r="D4" s="29" t="s">
        <v>13</v>
      </c>
      <c r="E4" s="29" t="s">
        <v>15</v>
      </c>
      <c r="F4" s="29" t="s">
        <v>16</v>
      </c>
      <c r="G4" s="29" t="s">
        <v>17</v>
      </c>
      <c r="H4" s="29" t="s">
        <v>75</v>
      </c>
      <c r="I4" s="29" t="s">
        <v>18</v>
      </c>
      <c r="J4" s="29" t="s">
        <v>19</v>
      </c>
      <c r="K4" s="29" t="s">
        <v>20</v>
      </c>
      <c r="L4" s="29" t="s">
        <v>14</v>
      </c>
      <c r="M4" s="29" t="s">
        <v>26</v>
      </c>
      <c r="N4" s="29" t="s">
        <v>27</v>
      </c>
      <c r="O4" s="29" t="s">
        <v>14</v>
      </c>
      <c r="P4" s="50"/>
      <c r="Q4" s="40"/>
    </row>
    <row r="5" spans="1:17" s="8" customFormat="1" ht="18.75" x14ac:dyDescent="0.25">
      <c r="A5" s="10" t="s">
        <v>72</v>
      </c>
      <c r="B5" s="11" t="s">
        <v>0</v>
      </c>
      <c r="C5" s="12">
        <f>C6+C7+C8</f>
        <v>330</v>
      </c>
      <c r="D5" s="12">
        <f>(D6+D7+D8)/3</f>
        <v>9</v>
      </c>
      <c r="E5" s="12">
        <f t="shared" ref="E5:H5" si="0">(E6+E7+E8)/3</f>
        <v>9.7999999999999989</v>
      </c>
      <c r="F5" s="12">
        <f t="shared" si="0"/>
        <v>9.7666666666666657</v>
      </c>
      <c r="G5" s="12">
        <f t="shared" si="0"/>
        <v>4.5</v>
      </c>
      <c r="H5" s="12">
        <f t="shared" si="0"/>
        <v>24.066666666666666</v>
      </c>
      <c r="I5" s="12">
        <f>(I6+I7+I8)/3</f>
        <v>9.8000000000000007</v>
      </c>
      <c r="J5" s="12">
        <f t="shared" ref="J5:L5" si="1">(J6+J7+J8)/3</f>
        <v>9.9</v>
      </c>
      <c r="K5" s="12">
        <f t="shared" si="1"/>
        <v>9.9</v>
      </c>
      <c r="L5" s="12">
        <f t="shared" si="1"/>
        <v>19.8</v>
      </c>
      <c r="M5" s="12">
        <f t="shared" ref="M5" si="2">(M6+M7+M8)/3</f>
        <v>9.9</v>
      </c>
      <c r="N5" s="12">
        <f t="shared" ref="N5" si="3">(N6+N7+N8)/3</f>
        <v>9.543333333333333</v>
      </c>
      <c r="O5" s="12">
        <f t="shared" ref="O5" si="4">(O6+O7+O8)/3</f>
        <v>19.443333333333335</v>
      </c>
      <c r="P5" s="12">
        <f t="shared" ref="P5" si="5">(P6+P7+P8)/3</f>
        <v>82.11</v>
      </c>
      <c r="Q5" s="12">
        <f>100/85*P5</f>
        <v>96.600000000000009</v>
      </c>
    </row>
    <row r="6" spans="1:17" s="8" customFormat="1" ht="15.75" x14ac:dyDescent="0.25">
      <c r="A6" s="13" t="s">
        <v>43</v>
      </c>
      <c r="B6" s="13" t="s">
        <v>67</v>
      </c>
      <c r="C6" s="14">
        <v>150</v>
      </c>
      <c r="D6" s="15">
        <v>9</v>
      </c>
      <c r="E6" s="15">
        <v>9.9</v>
      </c>
      <c r="F6" s="15">
        <v>9.8000000000000007</v>
      </c>
      <c r="G6" s="15">
        <v>4.5</v>
      </c>
      <c r="H6" s="15">
        <f>(G6+F6+E6)</f>
        <v>24.200000000000003</v>
      </c>
      <c r="I6" s="15">
        <v>9.8000000000000007</v>
      </c>
      <c r="J6" s="19">
        <v>9.9</v>
      </c>
      <c r="K6" s="19">
        <v>9.9</v>
      </c>
      <c r="L6" s="15">
        <f>K6+J6</f>
        <v>19.8</v>
      </c>
      <c r="M6" s="19">
        <v>9.9</v>
      </c>
      <c r="N6" s="15">
        <v>9.5</v>
      </c>
      <c r="O6" s="15">
        <f t="shared" ref="O6:O8" si="6">N6+M6</f>
        <v>19.399999999999999</v>
      </c>
      <c r="P6" s="15">
        <f>O6+L6+I6+H6+D6</f>
        <v>82.2</v>
      </c>
      <c r="Q6" s="14">
        <f t="shared" ref="Q6:Q11" si="7">100/85*P6</f>
        <v>96.705882352941188</v>
      </c>
    </row>
    <row r="7" spans="1:17" s="8" customFormat="1" ht="15.75" x14ac:dyDescent="0.25">
      <c r="A7" s="13" t="s">
        <v>44</v>
      </c>
      <c r="B7" s="13" t="s">
        <v>46</v>
      </c>
      <c r="C7" s="14">
        <v>90</v>
      </c>
      <c r="D7" s="15">
        <v>9</v>
      </c>
      <c r="E7" s="15">
        <v>9.6</v>
      </c>
      <c r="F7" s="15">
        <v>9.6</v>
      </c>
      <c r="G7" s="15">
        <v>4.5</v>
      </c>
      <c r="H7" s="15">
        <f t="shared" ref="H7:H8" si="8">(G7+F7+E7)</f>
        <v>23.7</v>
      </c>
      <c r="I7" s="15">
        <v>9.8000000000000007</v>
      </c>
      <c r="J7" s="19">
        <v>9.9</v>
      </c>
      <c r="K7" s="19">
        <v>9.9</v>
      </c>
      <c r="L7" s="15">
        <f>K7+J7</f>
        <v>19.8</v>
      </c>
      <c r="M7" s="19">
        <v>9.9</v>
      </c>
      <c r="N7" s="15">
        <v>9.4</v>
      </c>
      <c r="O7" s="15">
        <f t="shared" si="6"/>
        <v>19.3</v>
      </c>
      <c r="P7" s="15">
        <f t="shared" ref="P7:P8" si="9">O7+L7+I7+H7+D7</f>
        <v>81.600000000000009</v>
      </c>
      <c r="Q7" s="14">
        <f t="shared" si="7"/>
        <v>96.000000000000014</v>
      </c>
    </row>
    <row r="8" spans="1:17" s="8" customFormat="1" ht="15.75" x14ac:dyDescent="0.25">
      <c r="A8" s="13" t="s">
        <v>45</v>
      </c>
      <c r="B8" s="13" t="s">
        <v>47</v>
      </c>
      <c r="C8" s="14">
        <v>90</v>
      </c>
      <c r="D8" s="15">
        <v>9</v>
      </c>
      <c r="E8" s="15">
        <v>9.9</v>
      </c>
      <c r="F8" s="15">
        <v>9.9</v>
      </c>
      <c r="G8" s="15">
        <v>4.5</v>
      </c>
      <c r="H8" s="15">
        <f t="shared" si="8"/>
        <v>24.3</v>
      </c>
      <c r="I8" s="15">
        <v>9.8000000000000007</v>
      </c>
      <c r="J8" s="19">
        <v>9.9</v>
      </c>
      <c r="K8" s="19">
        <v>9.9</v>
      </c>
      <c r="L8" s="15">
        <f t="shared" ref="L8:L37" si="10">K8+J8</f>
        <v>19.8</v>
      </c>
      <c r="M8" s="19">
        <v>9.9</v>
      </c>
      <c r="N8" s="15">
        <v>9.73</v>
      </c>
      <c r="O8" s="15">
        <f t="shared" si="6"/>
        <v>19.630000000000003</v>
      </c>
      <c r="P8" s="15">
        <f t="shared" si="9"/>
        <v>82.53</v>
      </c>
      <c r="Q8" s="14">
        <f t="shared" si="7"/>
        <v>97.094117647058823</v>
      </c>
    </row>
    <row r="9" spans="1:17" s="8" customFormat="1" ht="18.75" x14ac:dyDescent="0.25">
      <c r="A9" s="10" t="s">
        <v>76</v>
      </c>
      <c r="B9" s="11" t="s">
        <v>1</v>
      </c>
      <c r="C9" s="12">
        <f>C10+C11</f>
        <v>180</v>
      </c>
      <c r="D9" s="12">
        <f>(D10+D11)/2</f>
        <v>9</v>
      </c>
      <c r="E9" s="12">
        <f t="shared" ref="E9:G9" si="11">(E10+E11)/2</f>
        <v>9.3999999999999986</v>
      </c>
      <c r="F9" s="12">
        <f t="shared" si="11"/>
        <v>9.35</v>
      </c>
      <c r="G9" s="12">
        <f t="shared" si="11"/>
        <v>4</v>
      </c>
      <c r="H9" s="16">
        <f>(H10+H11)/2</f>
        <v>22.75</v>
      </c>
      <c r="I9" s="16">
        <f>(I10+I11)/2</f>
        <v>9.9</v>
      </c>
      <c r="J9" s="16">
        <f t="shared" ref="J9:M9" si="12">(J10+J11)/2</f>
        <v>9.9</v>
      </c>
      <c r="K9" s="16">
        <f t="shared" si="12"/>
        <v>9.9</v>
      </c>
      <c r="L9" s="16">
        <f t="shared" si="12"/>
        <v>19.8</v>
      </c>
      <c r="M9" s="16">
        <f t="shared" si="12"/>
        <v>9.6999999999999993</v>
      </c>
      <c r="N9" s="16">
        <f t="shared" ref="N9" si="13">(N10+N11)/2</f>
        <v>9.6950000000000003</v>
      </c>
      <c r="O9" s="16">
        <f t="shared" ref="O9:P9" si="14">(O10+O11)/2</f>
        <v>19.395</v>
      </c>
      <c r="P9" s="16">
        <f t="shared" si="14"/>
        <v>80.844999999999999</v>
      </c>
      <c r="Q9" s="12">
        <f t="shared" si="7"/>
        <v>95.111764705882351</v>
      </c>
    </row>
    <row r="10" spans="1:17" s="8" customFormat="1" ht="15.75" x14ac:dyDescent="0.25">
      <c r="A10" s="13" t="s">
        <v>41</v>
      </c>
      <c r="B10" s="13" t="s">
        <v>48</v>
      </c>
      <c r="C10" s="14">
        <v>90</v>
      </c>
      <c r="D10" s="15">
        <v>9</v>
      </c>
      <c r="E10" s="15">
        <v>9.1999999999999993</v>
      </c>
      <c r="F10" s="15">
        <v>9.6999999999999993</v>
      </c>
      <c r="G10" s="19">
        <v>4</v>
      </c>
      <c r="H10" s="15">
        <f>G10+F10+E10</f>
        <v>22.9</v>
      </c>
      <c r="I10" s="15">
        <v>9.9</v>
      </c>
      <c r="J10" s="19">
        <v>9.9</v>
      </c>
      <c r="K10" s="19">
        <v>9.9</v>
      </c>
      <c r="L10" s="15">
        <f>K10+J10</f>
        <v>19.8</v>
      </c>
      <c r="M10" s="15">
        <v>9.6999999999999993</v>
      </c>
      <c r="N10" s="15">
        <v>9.57</v>
      </c>
      <c r="O10" s="15">
        <f>N10+M10</f>
        <v>19.27</v>
      </c>
      <c r="P10" s="15">
        <f t="shared" ref="P10:P11" si="15">O10+L10+I10+H10+D10</f>
        <v>80.87</v>
      </c>
      <c r="Q10" s="14">
        <f t="shared" si="7"/>
        <v>95.141176470588249</v>
      </c>
    </row>
    <row r="11" spans="1:17" s="8" customFormat="1" ht="15.75" x14ac:dyDescent="0.25">
      <c r="A11" s="13" t="s">
        <v>42</v>
      </c>
      <c r="B11" s="13" t="s">
        <v>49</v>
      </c>
      <c r="C11" s="14">
        <v>90</v>
      </c>
      <c r="D11" s="15">
        <v>9</v>
      </c>
      <c r="E11" s="15">
        <v>9.6</v>
      </c>
      <c r="F11" s="15">
        <v>9</v>
      </c>
      <c r="G11" s="19">
        <v>4</v>
      </c>
      <c r="H11" s="15">
        <f>G11+F11+E11</f>
        <v>22.6</v>
      </c>
      <c r="I11" s="15">
        <v>9.9</v>
      </c>
      <c r="J11" s="19">
        <v>9.9</v>
      </c>
      <c r="K11" s="19">
        <v>9.9</v>
      </c>
      <c r="L11" s="15">
        <f>K11+J11</f>
        <v>19.8</v>
      </c>
      <c r="M11" s="15">
        <v>9.6999999999999993</v>
      </c>
      <c r="N11" s="15">
        <v>9.82</v>
      </c>
      <c r="O11" s="15">
        <f>N11+M11</f>
        <v>19.52</v>
      </c>
      <c r="P11" s="15">
        <f t="shared" si="15"/>
        <v>80.819999999999993</v>
      </c>
      <c r="Q11" s="14">
        <f t="shared" si="7"/>
        <v>95.082352941176467</v>
      </c>
    </row>
    <row r="12" spans="1:17" s="8" customFormat="1" ht="18.75" x14ac:dyDescent="0.25">
      <c r="A12" s="10" t="s">
        <v>77</v>
      </c>
      <c r="B12" s="11" t="s">
        <v>2</v>
      </c>
      <c r="C12" s="12">
        <f>C13+C14+C15</f>
        <v>270</v>
      </c>
      <c r="D12" s="16">
        <f>(D13+D14+D15)/3</f>
        <v>9</v>
      </c>
      <c r="E12" s="16">
        <f t="shared" ref="E12:H12" si="16">(E13+E14+E15)/3</f>
        <v>9.9</v>
      </c>
      <c r="F12" s="16">
        <f t="shared" si="16"/>
        <v>9.9</v>
      </c>
      <c r="G12" s="16">
        <f t="shared" si="16"/>
        <v>4</v>
      </c>
      <c r="H12" s="16">
        <f t="shared" si="16"/>
        <v>23.8</v>
      </c>
      <c r="I12" s="16">
        <f t="shared" ref="I12" si="17">(I13+I14+I15)/3</f>
        <v>9.9</v>
      </c>
      <c r="J12" s="16">
        <f t="shared" ref="J12:K12" si="18">(J13+J14+J15)/3</f>
        <v>9.9</v>
      </c>
      <c r="K12" s="16">
        <f t="shared" si="18"/>
        <v>9.8699999999999992</v>
      </c>
      <c r="L12" s="16">
        <f>(L13+L14+L15)/3</f>
        <v>19.77</v>
      </c>
      <c r="M12" s="16">
        <f t="shared" ref="M12:P12" si="19">(M13+M14+M15)/3</f>
        <v>9.8333333333333339</v>
      </c>
      <c r="N12" s="16">
        <f t="shared" si="19"/>
        <v>9.4666666666666668</v>
      </c>
      <c r="O12" s="16">
        <f t="shared" si="19"/>
        <v>19.3</v>
      </c>
      <c r="P12" s="16">
        <f t="shared" si="19"/>
        <v>81.77</v>
      </c>
      <c r="Q12" s="16">
        <f>100/85*P12</f>
        <v>96.2</v>
      </c>
    </row>
    <row r="13" spans="1:17" s="8" customFormat="1" ht="15.75" x14ac:dyDescent="0.25">
      <c r="A13" s="13" t="s">
        <v>28</v>
      </c>
      <c r="B13" s="17" t="s">
        <v>50</v>
      </c>
      <c r="C13" s="18">
        <v>90</v>
      </c>
      <c r="D13" s="15">
        <v>9</v>
      </c>
      <c r="E13" s="19">
        <v>9.9</v>
      </c>
      <c r="F13" s="19">
        <v>9.9</v>
      </c>
      <c r="G13" s="19">
        <v>4</v>
      </c>
      <c r="H13" s="15">
        <f>(G13+F13+E13)</f>
        <v>23.8</v>
      </c>
      <c r="I13" s="19">
        <v>9.9</v>
      </c>
      <c r="J13" s="19">
        <v>9.9</v>
      </c>
      <c r="K13" s="19">
        <v>9.8699999999999992</v>
      </c>
      <c r="L13" s="15">
        <f t="shared" ref="L13:L15" si="20">K13+J13</f>
        <v>19.77</v>
      </c>
      <c r="M13" s="19">
        <v>9.8000000000000007</v>
      </c>
      <c r="N13" s="19">
        <v>9.5</v>
      </c>
      <c r="O13" s="15">
        <f>N13+M13</f>
        <v>19.3</v>
      </c>
      <c r="P13" s="15">
        <f t="shared" ref="P13:P15" si="21">O13+L13+I13+H13+D13</f>
        <v>81.77</v>
      </c>
      <c r="Q13" s="15">
        <f t="shared" ref="Q13:Q17" si="22">100/85*P13</f>
        <v>96.2</v>
      </c>
    </row>
    <row r="14" spans="1:17" s="8" customFormat="1" ht="15.75" x14ac:dyDescent="0.25">
      <c r="A14" s="13" t="s">
        <v>29</v>
      </c>
      <c r="B14" s="17" t="s">
        <v>51</v>
      </c>
      <c r="C14" s="18">
        <v>90</v>
      </c>
      <c r="D14" s="15">
        <v>9</v>
      </c>
      <c r="E14" s="19">
        <v>9.9</v>
      </c>
      <c r="F14" s="19">
        <v>9.9</v>
      </c>
      <c r="G14" s="19">
        <v>4</v>
      </c>
      <c r="H14" s="15">
        <f t="shared" ref="H14:H19" si="23">(G14+F14+E14)</f>
        <v>23.8</v>
      </c>
      <c r="I14" s="19">
        <v>9.9</v>
      </c>
      <c r="J14" s="19">
        <v>9.9</v>
      </c>
      <c r="K14" s="19">
        <v>9.8699999999999992</v>
      </c>
      <c r="L14" s="15">
        <f t="shared" si="20"/>
        <v>19.77</v>
      </c>
      <c r="M14" s="19">
        <v>9.9</v>
      </c>
      <c r="N14" s="19">
        <v>9.4</v>
      </c>
      <c r="O14" s="15">
        <f>N14+M14</f>
        <v>19.3</v>
      </c>
      <c r="P14" s="15">
        <f t="shared" si="21"/>
        <v>81.77</v>
      </c>
      <c r="Q14" s="15">
        <f t="shared" si="22"/>
        <v>96.2</v>
      </c>
    </row>
    <row r="15" spans="1:17" s="8" customFormat="1" ht="15.75" x14ac:dyDescent="0.25">
      <c r="A15" s="13" t="s">
        <v>30</v>
      </c>
      <c r="B15" s="17" t="s">
        <v>52</v>
      </c>
      <c r="C15" s="18">
        <v>90</v>
      </c>
      <c r="D15" s="15">
        <v>9</v>
      </c>
      <c r="E15" s="19">
        <v>9.9</v>
      </c>
      <c r="F15" s="19">
        <v>9.9</v>
      </c>
      <c r="G15" s="19">
        <v>4</v>
      </c>
      <c r="H15" s="15">
        <f t="shared" si="23"/>
        <v>23.8</v>
      </c>
      <c r="I15" s="19">
        <v>9.9</v>
      </c>
      <c r="J15" s="19">
        <v>9.9</v>
      </c>
      <c r="K15" s="19">
        <v>9.8699999999999992</v>
      </c>
      <c r="L15" s="15">
        <f t="shared" si="20"/>
        <v>19.77</v>
      </c>
      <c r="M15" s="19">
        <v>9.8000000000000007</v>
      </c>
      <c r="N15" s="19">
        <v>9.5</v>
      </c>
      <c r="O15" s="15">
        <f>N15+M15</f>
        <v>19.3</v>
      </c>
      <c r="P15" s="15">
        <f t="shared" si="21"/>
        <v>81.77</v>
      </c>
      <c r="Q15" s="15">
        <f t="shared" si="22"/>
        <v>96.2</v>
      </c>
    </row>
    <row r="16" spans="1:17" s="8" customFormat="1" ht="18.75" x14ac:dyDescent="0.25">
      <c r="A16" s="3" t="s">
        <v>78</v>
      </c>
      <c r="B16" s="11" t="s">
        <v>3</v>
      </c>
      <c r="C16" s="12">
        <f>C17</f>
        <v>90</v>
      </c>
      <c r="D16" s="16">
        <f>D17</f>
        <v>9.5</v>
      </c>
      <c r="E16" s="16">
        <f t="shared" ref="E16:H16" si="24">E17</f>
        <v>9.5</v>
      </c>
      <c r="F16" s="16">
        <f t="shared" si="24"/>
        <v>9.3000000000000007</v>
      </c>
      <c r="G16" s="16">
        <f t="shared" si="24"/>
        <v>4</v>
      </c>
      <c r="H16" s="16">
        <f t="shared" si="24"/>
        <v>22.8</v>
      </c>
      <c r="I16" s="16">
        <f t="shared" ref="I16" si="25">I17</f>
        <v>9.1999999999999993</v>
      </c>
      <c r="J16" s="16">
        <f t="shared" ref="J16" si="26">J17</f>
        <v>9.9</v>
      </c>
      <c r="K16" s="16">
        <f t="shared" ref="K16:L16" si="27">K17</f>
        <v>9.6999999999999993</v>
      </c>
      <c r="L16" s="16">
        <f t="shared" si="27"/>
        <v>19.600000000000001</v>
      </c>
      <c r="M16" s="16">
        <f t="shared" ref="M16" si="28">M17</f>
        <v>9.6</v>
      </c>
      <c r="N16" s="16">
        <f t="shared" ref="N16" si="29">N17</f>
        <v>9.3000000000000007</v>
      </c>
      <c r="O16" s="16">
        <f t="shared" ref="O16" si="30">O17</f>
        <v>18.899999999999999</v>
      </c>
      <c r="P16" s="16">
        <f t="shared" ref="P16" si="31">P17</f>
        <v>80</v>
      </c>
      <c r="Q16" s="16">
        <f t="shared" ref="Q16" si="32">Q17</f>
        <v>94.117647058823536</v>
      </c>
    </row>
    <row r="17" spans="1:17" s="8" customFormat="1" ht="15.75" x14ac:dyDescent="0.25">
      <c r="A17" s="13" t="s">
        <v>68</v>
      </c>
      <c r="B17" s="17" t="s">
        <v>53</v>
      </c>
      <c r="C17" s="14">
        <v>90</v>
      </c>
      <c r="D17" s="15">
        <v>9.5</v>
      </c>
      <c r="E17" s="15">
        <v>9.5</v>
      </c>
      <c r="F17" s="15">
        <v>9.3000000000000007</v>
      </c>
      <c r="G17" s="15">
        <v>4</v>
      </c>
      <c r="H17" s="15">
        <f t="shared" si="23"/>
        <v>22.8</v>
      </c>
      <c r="I17" s="15">
        <v>9.1999999999999993</v>
      </c>
      <c r="J17" s="15">
        <v>9.9</v>
      </c>
      <c r="K17" s="15">
        <v>9.6999999999999993</v>
      </c>
      <c r="L17" s="15">
        <f>K17+J17</f>
        <v>19.600000000000001</v>
      </c>
      <c r="M17" s="15">
        <v>9.6</v>
      </c>
      <c r="N17" s="15">
        <v>9.3000000000000007</v>
      </c>
      <c r="O17" s="15">
        <f>N17+M17</f>
        <v>18.899999999999999</v>
      </c>
      <c r="P17" s="15">
        <f>O17+L17+I17+H17+D17</f>
        <v>80</v>
      </c>
      <c r="Q17" s="15">
        <f t="shared" si="22"/>
        <v>94.117647058823536</v>
      </c>
    </row>
    <row r="18" spans="1:17" s="8" customFormat="1" ht="18.75" x14ac:dyDescent="0.25">
      <c r="A18" s="3" t="s">
        <v>79</v>
      </c>
      <c r="B18" s="11" t="s">
        <v>4</v>
      </c>
      <c r="C18" s="12">
        <f>C19</f>
        <v>90</v>
      </c>
      <c r="D18" s="12">
        <f t="shared" ref="D18:H18" si="33">D19</f>
        <v>9.5</v>
      </c>
      <c r="E18" s="12">
        <f t="shared" si="33"/>
        <v>9.5</v>
      </c>
      <c r="F18" s="12">
        <f t="shared" si="33"/>
        <v>9.6999999999999993</v>
      </c>
      <c r="G18" s="12">
        <f t="shared" si="33"/>
        <v>4</v>
      </c>
      <c r="H18" s="12">
        <f t="shared" si="33"/>
        <v>23.2</v>
      </c>
      <c r="I18" s="12">
        <f t="shared" ref="I18" si="34">I19</f>
        <v>9.3000000000000007</v>
      </c>
      <c r="J18" s="12">
        <f t="shared" ref="J18" si="35">J19</f>
        <v>9.3000000000000007</v>
      </c>
      <c r="K18" s="12">
        <f t="shared" ref="K18" si="36">K19</f>
        <v>9.1999999999999993</v>
      </c>
      <c r="L18" s="12">
        <f t="shared" ref="L18" si="37">L19</f>
        <v>18.5</v>
      </c>
      <c r="M18" s="12">
        <f t="shared" ref="M18" si="38">M19</f>
        <v>9.5</v>
      </c>
      <c r="N18" s="12">
        <f t="shared" ref="N18" si="39">N19</f>
        <v>9.1999999999999993</v>
      </c>
      <c r="O18" s="12">
        <f t="shared" ref="O18" si="40">O19</f>
        <v>18.7</v>
      </c>
      <c r="P18" s="12">
        <f t="shared" ref="P18" si="41">P19</f>
        <v>79.2</v>
      </c>
      <c r="Q18" s="12">
        <f t="shared" ref="Q18" si="42">Q19</f>
        <v>93.176470588235304</v>
      </c>
    </row>
    <row r="19" spans="1:17" s="8" customFormat="1" ht="15.75" x14ac:dyDescent="0.25">
      <c r="A19" s="13" t="s">
        <v>69</v>
      </c>
      <c r="B19" s="20" t="s">
        <v>54</v>
      </c>
      <c r="C19" s="14">
        <v>90</v>
      </c>
      <c r="D19" s="15">
        <v>9.5</v>
      </c>
      <c r="E19" s="15">
        <v>9.5</v>
      </c>
      <c r="F19" s="15">
        <v>9.6999999999999993</v>
      </c>
      <c r="G19" s="19">
        <v>4</v>
      </c>
      <c r="H19" s="15">
        <f t="shared" si="23"/>
        <v>23.2</v>
      </c>
      <c r="I19" s="15">
        <v>9.3000000000000007</v>
      </c>
      <c r="J19" s="15">
        <v>9.3000000000000007</v>
      </c>
      <c r="K19" s="15">
        <v>9.1999999999999993</v>
      </c>
      <c r="L19" s="15">
        <f t="shared" ref="L19:L36" si="43">K19+J19</f>
        <v>18.5</v>
      </c>
      <c r="M19" s="15">
        <v>9.5</v>
      </c>
      <c r="N19" s="15">
        <v>9.1999999999999993</v>
      </c>
      <c r="O19" s="15">
        <f t="shared" ref="O19:O36" si="44">N19+M19</f>
        <v>18.7</v>
      </c>
      <c r="P19" s="15">
        <f>O19+L19+I19+H19+D19</f>
        <v>79.2</v>
      </c>
      <c r="Q19" s="16">
        <f>100/85*P19</f>
        <v>93.176470588235304</v>
      </c>
    </row>
    <row r="20" spans="1:17" s="8" customFormat="1" ht="18.75" x14ac:dyDescent="0.25">
      <c r="A20" s="3" t="s">
        <v>80</v>
      </c>
      <c r="B20" s="11" t="s">
        <v>5</v>
      </c>
      <c r="C20" s="12">
        <f>C21+C22+C23</f>
        <v>270</v>
      </c>
      <c r="D20" s="16">
        <f>(D21+D22+D23)/3</f>
        <v>9.5</v>
      </c>
      <c r="E20" s="16">
        <f t="shared" ref="E20:G20" si="45">(E21+E22+E23)/3</f>
        <v>9.5666666666666647</v>
      </c>
      <c r="F20" s="16">
        <f t="shared" si="45"/>
        <v>9.5666666666666664</v>
      </c>
      <c r="G20" s="16">
        <f t="shared" si="45"/>
        <v>4</v>
      </c>
      <c r="H20" s="16">
        <f>G20+F20+E20</f>
        <v>23.133333333333333</v>
      </c>
      <c r="I20" s="16">
        <f>(I21+I22+I23)/3</f>
        <v>9.5333333333333332</v>
      </c>
      <c r="J20" s="16">
        <f t="shared" ref="J20:K20" si="46">(J21+J22+J23)/3</f>
        <v>9.7666666666666675</v>
      </c>
      <c r="K20" s="16">
        <f t="shared" si="46"/>
        <v>9.8000000000000007</v>
      </c>
      <c r="L20" s="16">
        <f>(L21+L22+L23)/3</f>
        <v>19.566666666666666</v>
      </c>
      <c r="M20" s="16">
        <f t="shared" ref="M20:P20" si="47">(M21+M22+M23)/3</f>
        <v>9.7666666666666675</v>
      </c>
      <c r="N20" s="16">
        <f t="shared" si="47"/>
        <v>9.4333333333333336</v>
      </c>
      <c r="O20" s="16">
        <f t="shared" si="47"/>
        <v>19.2</v>
      </c>
      <c r="P20" s="16">
        <f t="shared" si="47"/>
        <v>80.933333333333323</v>
      </c>
      <c r="Q20" s="16">
        <f>100/85*P20</f>
        <v>95.215686274509792</v>
      </c>
    </row>
    <row r="21" spans="1:17" s="8" customFormat="1" ht="30" x14ac:dyDescent="0.25">
      <c r="A21" s="13" t="s">
        <v>31</v>
      </c>
      <c r="B21" s="21" t="s">
        <v>55</v>
      </c>
      <c r="C21" s="18">
        <v>90</v>
      </c>
      <c r="D21" s="15">
        <v>9.5</v>
      </c>
      <c r="E21" s="15">
        <v>9.6</v>
      </c>
      <c r="F21" s="15">
        <v>9.1999999999999993</v>
      </c>
      <c r="G21" s="19">
        <v>4</v>
      </c>
      <c r="H21" s="15">
        <f>G21+F21+E21</f>
        <v>22.799999999999997</v>
      </c>
      <c r="I21" s="15">
        <v>9</v>
      </c>
      <c r="J21" s="15">
        <v>9.6999999999999993</v>
      </c>
      <c r="K21" s="15">
        <v>9.9</v>
      </c>
      <c r="L21" s="15">
        <f t="shared" si="43"/>
        <v>19.600000000000001</v>
      </c>
      <c r="M21" s="15">
        <v>9.9</v>
      </c>
      <c r="N21" s="15">
        <v>9.5</v>
      </c>
      <c r="O21" s="15">
        <f t="shared" si="44"/>
        <v>19.399999999999999</v>
      </c>
      <c r="P21" s="15">
        <f t="shared" ref="P21:P37" si="48">O21+L21+I21+H21+D21</f>
        <v>80.3</v>
      </c>
      <c r="Q21" s="15">
        <f t="shared" ref="Q21:Q28" si="49">100/85*P21</f>
        <v>94.470588235294116</v>
      </c>
    </row>
    <row r="22" spans="1:17" s="8" customFormat="1" ht="15.75" x14ac:dyDescent="0.25">
      <c r="A22" s="13" t="s">
        <v>32</v>
      </c>
      <c r="B22" s="17" t="s">
        <v>56</v>
      </c>
      <c r="C22" s="18">
        <v>90</v>
      </c>
      <c r="D22" s="15">
        <v>9.5</v>
      </c>
      <c r="E22" s="19">
        <v>9.6999999999999993</v>
      </c>
      <c r="F22" s="19">
        <v>9.8000000000000007</v>
      </c>
      <c r="G22" s="19">
        <v>4</v>
      </c>
      <c r="H22" s="15">
        <f t="shared" ref="H22:H23" si="50">G22+F22+E22</f>
        <v>23.5</v>
      </c>
      <c r="I22" s="19">
        <v>9.8000000000000007</v>
      </c>
      <c r="J22" s="19">
        <v>9.8000000000000007</v>
      </c>
      <c r="K22" s="19">
        <v>9.8000000000000007</v>
      </c>
      <c r="L22" s="15">
        <f t="shared" si="43"/>
        <v>19.600000000000001</v>
      </c>
      <c r="M22" s="19">
        <v>9.6999999999999993</v>
      </c>
      <c r="N22" s="19">
        <v>9.3000000000000007</v>
      </c>
      <c r="O22" s="15">
        <f t="shared" si="44"/>
        <v>19</v>
      </c>
      <c r="P22" s="15">
        <f t="shared" si="48"/>
        <v>81.400000000000006</v>
      </c>
      <c r="Q22" s="15">
        <f t="shared" si="49"/>
        <v>95.764705882352956</v>
      </c>
    </row>
    <row r="23" spans="1:17" s="8" customFormat="1" ht="30" x14ac:dyDescent="0.25">
      <c r="A23" s="13" t="s">
        <v>33</v>
      </c>
      <c r="B23" s="22" t="s">
        <v>57</v>
      </c>
      <c r="C23" s="18">
        <v>90</v>
      </c>
      <c r="D23" s="15">
        <v>9.5</v>
      </c>
      <c r="E23" s="19">
        <v>9.4</v>
      </c>
      <c r="F23" s="19">
        <v>9.6999999999999993</v>
      </c>
      <c r="G23" s="19">
        <v>4</v>
      </c>
      <c r="H23" s="15">
        <f t="shared" si="50"/>
        <v>23.1</v>
      </c>
      <c r="I23" s="19">
        <v>9.8000000000000007</v>
      </c>
      <c r="J23" s="19">
        <v>9.8000000000000007</v>
      </c>
      <c r="K23" s="19">
        <v>9.6999999999999993</v>
      </c>
      <c r="L23" s="15">
        <f t="shared" si="43"/>
        <v>19.5</v>
      </c>
      <c r="M23" s="19">
        <v>9.6999999999999993</v>
      </c>
      <c r="N23" s="19">
        <v>9.5</v>
      </c>
      <c r="O23" s="15">
        <f t="shared" si="44"/>
        <v>19.2</v>
      </c>
      <c r="P23" s="15">
        <f t="shared" si="48"/>
        <v>81.099999999999994</v>
      </c>
      <c r="Q23" s="15">
        <f t="shared" si="49"/>
        <v>95.411764705882348</v>
      </c>
    </row>
    <row r="24" spans="1:17" s="8" customFormat="1" ht="22.5" customHeight="1" x14ac:dyDescent="0.25">
      <c r="A24" s="3" t="s">
        <v>81</v>
      </c>
      <c r="B24" s="11" t="s">
        <v>6</v>
      </c>
      <c r="C24" s="12">
        <f>C25+C26+C27+C28</f>
        <v>360</v>
      </c>
      <c r="D24" s="12">
        <f>(D25+D26+D27+D28)/4</f>
        <v>9.375</v>
      </c>
      <c r="E24" s="12">
        <f t="shared" ref="E24:G24" si="51">(E25+E26+E27+E28)/4</f>
        <v>9.6750000000000007</v>
      </c>
      <c r="F24" s="12">
        <f t="shared" si="51"/>
        <v>9.5666666666666664</v>
      </c>
      <c r="G24" s="12">
        <f t="shared" si="51"/>
        <v>3</v>
      </c>
      <c r="H24" s="12">
        <f>G24+F24+E24</f>
        <v>22.241666666666667</v>
      </c>
      <c r="I24" s="12">
        <f t="shared" ref="I24" si="52">(I25+I26+I27+I28)/4</f>
        <v>9.6000000000000014</v>
      </c>
      <c r="J24" s="12">
        <f t="shared" ref="J24" si="53">(J25+J26+J27+J28)/4</f>
        <v>9.65</v>
      </c>
      <c r="K24" s="12">
        <f t="shared" ref="K24" si="54">(K25+K26+K27+K28)/4</f>
        <v>9.6750000000000007</v>
      </c>
      <c r="L24" s="16">
        <f>K24+J24</f>
        <v>19.325000000000003</v>
      </c>
      <c r="M24" s="12">
        <f t="shared" ref="M24" si="55">(M25+M26+M27+M28)/4</f>
        <v>9.75</v>
      </c>
      <c r="N24" s="12">
        <f t="shared" ref="N24" si="56">(N25+N26+N27+N28)/4</f>
        <v>9.375</v>
      </c>
      <c r="O24" s="12">
        <f t="shared" ref="O24" si="57">(O25+O26+O27+O28)/4</f>
        <v>19.125</v>
      </c>
      <c r="P24" s="16">
        <f t="shared" si="48"/>
        <v>79.666666666666671</v>
      </c>
      <c r="Q24" s="16">
        <f t="shared" ref="Q24:Q36" si="58">P24*100/85</f>
        <v>93.725490196078439</v>
      </c>
    </row>
    <row r="25" spans="1:17" s="8" customFormat="1" ht="15.75" x14ac:dyDescent="0.25">
      <c r="A25" s="13" t="s">
        <v>34</v>
      </c>
      <c r="B25" s="22" t="s">
        <v>58</v>
      </c>
      <c r="C25" s="18">
        <v>90</v>
      </c>
      <c r="D25" s="19">
        <v>9.3000000000000007</v>
      </c>
      <c r="E25" s="19">
        <v>9.8000000000000007</v>
      </c>
      <c r="F25" s="19">
        <v>9.8000000000000007</v>
      </c>
      <c r="G25" s="19">
        <v>3</v>
      </c>
      <c r="H25" s="15">
        <f>G25+F25+E25</f>
        <v>22.6</v>
      </c>
      <c r="I25" s="19">
        <v>9.5</v>
      </c>
      <c r="J25" s="19">
        <v>9.6999999999999993</v>
      </c>
      <c r="K25" s="19">
        <v>9.8000000000000007</v>
      </c>
      <c r="L25" s="15">
        <f t="shared" si="43"/>
        <v>19.5</v>
      </c>
      <c r="M25" s="19">
        <v>9.9</v>
      </c>
      <c r="N25" s="19">
        <v>9.5</v>
      </c>
      <c r="O25" s="16">
        <f t="shared" si="44"/>
        <v>19.399999999999999</v>
      </c>
      <c r="P25" s="16">
        <f t="shared" si="48"/>
        <v>80.3</v>
      </c>
      <c r="Q25" s="15">
        <f t="shared" si="49"/>
        <v>94.470588235294116</v>
      </c>
    </row>
    <row r="26" spans="1:17" s="8" customFormat="1" ht="15.75" x14ac:dyDescent="0.25">
      <c r="A26" s="13" t="s">
        <v>35</v>
      </c>
      <c r="B26" s="22" t="s">
        <v>59</v>
      </c>
      <c r="C26" s="18">
        <v>90</v>
      </c>
      <c r="D26" s="19">
        <v>9.5</v>
      </c>
      <c r="E26" s="19">
        <v>9.8000000000000007</v>
      </c>
      <c r="F26" s="19">
        <v>9.8000000000000007</v>
      </c>
      <c r="G26" s="19">
        <v>3</v>
      </c>
      <c r="H26" s="15">
        <f t="shared" ref="H26:H30" si="59">G26+F26+E26</f>
        <v>22.6</v>
      </c>
      <c r="I26" s="19">
        <v>9.8000000000000007</v>
      </c>
      <c r="J26" s="19">
        <v>9.8000000000000007</v>
      </c>
      <c r="K26" s="19">
        <v>9.8000000000000007</v>
      </c>
      <c r="L26" s="15">
        <f t="shared" si="43"/>
        <v>19.600000000000001</v>
      </c>
      <c r="M26" s="19">
        <v>9.9</v>
      </c>
      <c r="N26" s="19">
        <v>9.4</v>
      </c>
      <c r="O26" s="16">
        <f t="shared" si="44"/>
        <v>19.3</v>
      </c>
      <c r="P26" s="16">
        <f t="shared" si="48"/>
        <v>80.800000000000011</v>
      </c>
      <c r="Q26" s="15">
        <f t="shared" si="49"/>
        <v>95.058823529411782</v>
      </c>
    </row>
    <row r="27" spans="1:17" s="8" customFormat="1" ht="15.75" x14ac:dyDescent="0.25">
      <c r="A27" s="13" t="s">
        <v>36</v>
      </c>
      <c r="B27" s="22" t="s">
        <v>60</v>
      </c>
      <c r="C27" s="18">
        <v>90</v>
      </c>
      <c r="D27" s="19">
        <v>9.4</v>
      </c>
      <c r="E27" s="19">
        <v>9.9</v>
      </c>
      <c r="F27" s="19">
        <v>9.4666666666666668</v>
      </c>
      <c r="G27" s="19">
        <v>3</v>
      </c>
      <c r="H27" s="15">
        <f t="shared" si="59"/>
        <v>22.366666666666667</v>
      </c>
      <c r="I27" s="19">
        <v>9.8000000000000007</v>
      </c>
      <c r="J27" s="19">
        <v>9.8000000000000007</v>
      </c>
      <c r="K27" s="19">
        <v>9.8000000000000007</v>
      </c>
      <c r="L27" s="15">
        <f t="shared" si="43"/>
        <v>19.600000000000001</v>
      </c>
      <c r="M27" s="19">
        <v>9.9</v>
      </c>
      <c r="N27" s="19">
        <v>9.3000000000000007</v>
      </c>
      <c r="O27" s="16">
        <f t="shared" si="44"/>
        <v>19.200000000000003</v>
      </c>
      <c r="P27" s="16">
        <f t="shared" si="48"/>
        <v>80.366666666666674</v>
      </c>
      <c r="Q27" s="15">
        <f t="shared" si="49"/>
        <v>94.54901960784315</v>
      </c>
    </row>
    <row r="28" spans="1:17" s="8" customFormat="1" ht="15.75" x14ac:dyDescent="0.25">
      <c r="A28" s="13" t="s">
        <v>37</v>
      </c>
      <c r="B28" s="22" t="s">
        <v>61</v>
      </c>
      <c r="C28" s="18">
        <v>90</v>
      </c>
      <c r="D28" s="19">
        <v>9.3000000000000007</v>
      </c>
      <c r="E28" s="19">
        <v>9.1999999999999993</v>
      </c>
      <c r="F28" s="19">
        <v>9.1999999999999993</v>
      </c>
      <c r="G28" s="19">
        <v>3</v>
      </c>
      <c r="H28" s="15">
        <f t="shared" si="59"/>
        <v>21.4</v>
      </c>
      <c r="I28" s="19">
        <v>9.3000000000000007</v>
      </c>
      <c r="J28" s="19">
        <v>9.3000000000000007</v>
      </c>
      <c r="K28" s="19">
        <v>9.3000000000000007</v>
      </c>
      <c r="L28" s="15">
        <f t="shared" si="43"/>
        <v>18.600000000000001</v>
      </c>
      <c r="M28" s="19">
        <v>9.3000000000000007</v>
      </c>
      <c r="N28" s="19">
        <v>9.3000000000000007</v>
      </c>
      <c r="O28" s="16">
        <f t="shared" si="44"/>
        <v>18.600000000000001</v>
      </c>
      <c r="P28" s="16">
        <f t="shared" si="48"/>
        <v>77.2</v>
      </c>
      <c r="Q28" s="15">
        <f t="shared" si="49"/>
        <v>90.82352941176471</v>
      </c>
    </row>
    <row r="29" spans="1:17" s="8" customFormat="1" ht="18.75" x14ac:dyDescent="0.25">
      <c r="A29" s="3" t="s">
        <v>82</v>
      </c>
      <c r="B29" s="11" t="s">
        <v>7</v>
      </c>
      <c r="C29" s="23">
        <f>C30</f>
        <v>90</v>
      </c>
      <c r="D29" s="23">
        <f t="shared" ref="D29:H29" si="60">D30</f>
        <v>9</v>
      </c>
      <c r="E29" s="23">
        <f t="shared" si="60"/>
        <v>9.6999999999999993</v>
      </c>
      <c r="F29" s="23">
        <f t="shared" si="60"/>
        <v>9.5</v>
      </c>
      <c r="G29" s="23">
        <f t="shared" si="60"/>
        <v>3</v>
      </c>
      <c r="H29" s="23">
        <f t="shared" si="60"/>
        <v>22.2</v>
      </c>
      <c r="I29" s="24">
        <f>I30</f>
        <v>9.7333333333333325</v>
      </c>
      <c r="J29" s="24">
        <f t="shared" ref="J29:K29" si="61">J30</f>
        <v>9.8666666666666671</v>
      </c>
      <c r="K29" s="24">
        <f t="shared" si="61"/>
        <v>9.8000000000000007</v>
      </c>
      <c r="L29" s="24">
        <f t="shared" ref="L29" si="62">L30</f>
        <v>19.666666666666668</v>
      </c>
      <c r="M29" s="24">
        <f t="shared" ref="M29" si="63">M30</f>
        <v>9.9</v>
      </c>
      <c r="N29" s="24">
        <f t="shared" ref="N29" si="64">N30</f>
        <v>9.4</v>
      </c>
      <c r="O29" s="16">
        <f t="shared" si="44"/>
        <v>19.3</v>
      </c>
      <c r="P29" s="16">
        <f t="shared" si="48"/>
        <v>79.900000000000006</v>
      </c>
      <c r="Q29" s="16">
        <f t="shared" si="58"/>
        <v>94.000000000000014</v>
      </c>
    </row>
    <row r="30" spans="1:17" s="8" customFormat="1" ht="15.75" x14ac:dyDescent="0.25">
      <c r="A30" s="13" t="s">
        <v>70</v>
      </c>
      <c r="B30" s="22" t="s">
        <v>62</v>
      </c>
      <c r="C30" s="18">
        <v>90</v>
      </c>
      <c r="D30" s="19">
        <v>9</v>
      </c>
      <c r="E30" s="19">
        <v>9.6999999999999993</v>
      </c>
      <c r="F30" s="19">
        <v>9.5</v>
      </c>
      <c r="G30" s="19">
        <v>3</v>
      </c>
      <c r="H30" s="15">
        <f t="shared" si="59"/>
        <v>22.2</v>
      </c>
      <c r="I30" s="19">
        <v>9.7333333333333325</v>
      </c>
      <c r="J30" s="19">
        <v>9.8666666666666671</v>
      </c>
      <c r="K30" s="19">
        <v>9.8000000000000007</v>
      </c>
      <c r="L30" s="15">
        <f t="shared" si="43"/>
        <v>19.666666666666668</v>
      </c>
      <c r="M30" s="19">
        <v>9.9</v>
      </c>
      <c r="N30" s="19">
        <v>9.4</v>
      </c>
      <c r="O30" s="15">
        <f t="shared" si="44"/>
        <v>19.3</v>
      </c>
      <c r="P30" s="15">
        <f t="shared" si="48"/>
        <v>79.900000000000006</v>
      </c>
      <c r="Q30" s="15">
        <f t="shared" si="58"/>
        <v>94.000000000000014</v>
      </c>
    </row>
    <row r="31" spans="1:17" s="8" customFormat="1" ht="18.75" x14ac:dyDescent="0.25">
      <c r="A31" s="3" t="s">
        <v>83</v>
      </c>
      <c r="B31" s="11" t="s">
        <v>8</v>
      </c>
      <c r="C31" s="23">
        <f>C32+C33+C34</f>
        <v>270</v>
      </c>
      <c r="D31" s="23">
        <f>(D32+D33+D34)/3</f>
        <v>8.3333333333333339</v>
      </c>
      <c r="E31" s="23">
        <f>(E32+E33+E34)/3</f>
        <v>9.5</v>
      </c>
      <c r="F31" s="23">
        <f t="shared" ref="F31:G31" si="65">(F32+F33+F34)/3</f>
        <v>8.7999999999999989</v>
      </c>
      <c r="G31" s="23">
        <f t="shared" si="65"/>
        <v>3.3333333333333335</v>
      </c>
      <c r="H31" s="23">
        <f>(H32+H33+H34)/3</f>
        <v>21.633333333333336</v>
      </c>
      <c r="I31" s="23">
        <f t="shared" ref="I31:M31" si="66">(I32+I33+I34)/3</f>
        <v>9.5</v>
      </c>
      <c r="J31" s="23">
        <f t="shared" si="66"/>
        <v>9.6666666666666661</v>
      </c>
      <c r="K31" s="23">
        <f t="shared" si="66"/>
        <v>9.6000000000000014</v>
      </c>
      <c r="L31" s="23">
        <f t="shared" si="66"/>
        <v>19.266666666666669</v>
      </c>
      <c r="M31" s="23">
        <f t="shared" si="66"/>
        <v>9.5111111111111111</v>
      </c>
      <c r="N31" s="23">
        <f t="shared" ref="N31" si="67">(N32+N33+N34)/3</f>
        <v>9.5</v>
      </c>
      <c r="O31" s="23">
        <f t="shared" ref="O31" si="68">(O32+O33+O34)/3</f>
        <v>19.011111111111113</v>
      </c>
      <c r="P31" s="16">
        <f t="shared" si="48"/>
        <v>77.744444444444454</v>
      </c>
      <c r="Q31" s="16">
        <f t="shared" si="58"/>
        <v>91.464052287581708</v>
      </c>
    </row>
    <row r="32" spans="1:17" s="8" customFormat="1" ht="15.75" x14ac:dyDescent="0.25">
      <c r="A32" s="13" t="s">
        <v>38</v>
      </c>
      <c r="B32" s="22" t="s">
        <v>63</v>
      </c>
      <c r="C32" s="18">
        <v>90</v>
      </c>
      <c r="D32" s="19">
        <v>9</v>
      </c>
      <c r="E32" s="19">
        <v>9.3000000000000007</v>
      </c>
      <c r="F32" s="19">
        <v>9.6</v>
      </c>
      <c r="G32" s="19">
        <v>4</v>
      </c>
      <c r="H32" s="15">
        <f>(G32+F32+E32)</f>
        <v>22.9</v>
      </c>
      <c r="I32" s="19">
        <v>9.6999999999999993</v>
      </c>
      <c r="J32" s="19">
        <v>9.8000000000000007</v>
      </c>
      <c r="K32" s="19">
        <v>9.9</v>
      </c>
      <c r="L32" s="15">
        <f t="shared" si="43"/>
        <v>19.700000000000003</v>
      </c>
      <c r="M32" s="19">
        <v>8.8000000000000007</v>
      </c>
      <c r="N32" s="19">
        <v>9.5</v>
      </c>
      <c r="O32" s="16">
        <f t="shared" si="44"/>
        <v>18.3</v>
      </c>
      <c r="P32" s="16">
        <f t="shared" si="48"/>
        <v>79.599999999999994</v>
      </c>
      <c r="Q32" s="16">
        <f t="shared" si="58"/>
        <v>93.647058823529406</v>
      </c>
    </row>
    <row r="33" spans="1:20" s="8" customFormat="1" ht="15.75" x14ac:dyDescent="0.25">
      <c r="A33" s="13" t="s">
        <v>39</v>
      </c>
      <c r="B33" s="22" t="s">
        <v>64</v>
      </c>
      <c r="C33" s="18">
        <v>90</v>
      </c>
      <c r="D33" s="19">
        <v>8</v>
      </c>
      <c r="E33" s="19">
        <v>9.5</v>
      </c>
      <c r="F33" s="19">
        <v>7.3</v>
      </c>
      <c r="G33" s="19">
        <v>3</v>
      </c>
      <c r="H33" s="15">
        <f t="shared" ref="H33:H34" si="69">(G33+F33+E33)</f>
        <v>19.8</v>
      </c>
      <c r="I33" s="19">
        <v>9</v>
      </c>
      <c r="J33" s="19">
        <v>9.3000000000000007</v>
      </c>
      <c r="K33" s="19">
        <v>9.3000000000000007</v>
      </c>
      <c r="L33" s="15">
        <f t="shared" si="43"/>
        <v>18.600000000000001</v>
      </c>
      <c r="M33" s="19">
        <v>9.8666666666666671</v>
      </c>
      <c r="N33" s="19">
        <v>9.5</v>
      </c>
      <c r="O33" s="16">
        <f t="shared" si="44"/>
        <v>19.366666666666667</v>
      </c>
      <c r="P33" s="16">
        <f t="shared" si="48"/>
        <v>74.766666666666666</v>
      </c>
      <c r="Q33" s="16">
        <f t="shared" si="58"/>
        <v>87.960784313725497</v>
      </c>
    </row>
    <row r="34" spans="1:20" s="8" customFormat="1" ht="15.75" x14ac:dyDescent="0.25">
      <c r="A34" s="13" t="s">
        <v>40</v>
      </c>
      <c r="B34" s="22" t="s">
        <v>65</v>
      </c>
      <c r="C34" s="18">
        <v>90</v>
      </c>
      <c r="D34" s="19">
        <v>8</v>
      </c>
      <c r="E34" s="19">
        <v>9.6999999999999993</v>
      </c>
      <c r="F34" s="19">
        <v>9.5</v>
      </c>
      <c r="G34" s="19">
        <v>3</v>
      </c>
      <c r="H34" s="15">
        <f t="shared" si="69"/>
        <v>22.2</v>
      </c>
      <c r="I34" s="19">
        <v>9.8000000000000007</v>
      </c>
      <c r="J34" s="19">
        <v>9.9</v>
      </c>
      <c r="K34" s="19">
        <v>9.6</v>
      </c>
      <c r="L34" s="15">
        <f t="shared" si="43"/>
        <v>19.5</v>
      </c>
      <c r="M34" s="19">
        <v>9.8666666666666671</v>
      </c>
      <c r="N34" s="19">
        <v>9.5</v>
      </c>
      <c r="O34" s="16">
        <f t="shared" si="44"/>
        <v>19.366666666666667</v>
      </c>
      <c r="P34" s="16">
        <f t="shared" si="48"/>
        <v>78.866666666666674</v>
      </c>
      <c r="Q34" s="16">
        <f t="shared" si="58"/>
        <v>92.784313725490208</v>
      </c>
    </row>
    <row r="35" spans="1:20" s="8" customFormat="1" ht="18.75" x14ac:dyDescent="0.25">
      <c r="A35" s="3" t="s">
        <v>84</v>
      </c>
      <c r="B35" s="11" t="s">
        <v>9</v>
      </c>
      <c r="C35" s="23">
        <f>C36</f>
        <v>90</v>
      </c>
      <c r="D35" s="23">
        <f t="shared" ref="D35:K35" si="70">D36</f>
        <v>8</v>
      </c>
      <c r="E35" s="23">
        <f t="shared" si="70"/>
        <v>9.6999999999999993</v>
      </c>
      <c r="F35" s="23">
        <f t="shared" si="70"/>
        <v>9.5</v>
      </c>
      <c r="G35" s="23">
        <f t="shared" si="70"/>
        <v>3</v>
      </c>
      <c r="H35" s="23">
        <f t="shared" si="70"/>
        <v>22.2</v>
      </c>
      <c r="I35" s="23">
        <f t="shared" si="70"/>
        <v>9.5</v>
      </c>
      <c r="J35" s="23">
        <f t="shared" si="70"/>
        <v>9.8000000000000007</v>
      </c>
      <c r="K35" s="23">
        <f t="shared" si="70"/>
        <v>9.6999999999999993</v>
      </c>
      <c r="L35" s="16">
        <f>L36</f>
        <v>19.5</v>
      </c>
      <c r="M35" s="16">
        <f t="shared" ref="M35:O35" si="71">M36</f>
        <v>9.9</v>
      </c>
      <c r="N35" s="16">
        <f t="shared" si="71"/>
        <v>9.5</v>
      </c>
      <c r="O35" s="16">
        <f t="shared" si="71"/>
        <v>19.399999999999999</v>
      </c>
      <c r="P35" s="16">
        <f t="shared" si="48"/>
        <v>78.599999999999994</v>
      </c>
      <c r="Q35" s="16">
        <f t="shared" si="58"/>
        <v>92.470588235294102</v>
      </c>
    </row>
    <row r="36" spans="1:20" s="8" customFormat="1" ht="15.75" x14ac:dyDescent="0.25">
      <c r="A36" s="13" t="s">
        <v>71</v>
      </c>
      <c r="B36" s="22" t="s">
        <v>66</v>
      </c>
      <c r="C36" s="18">
        <v>90</v>
      </c>
      <c r="D36" s="15">
        <v>8</v>
      </c>
      <c r="E36" s="15">
        <v>9.6999999999999993</v>
      </c>
      <c r="F36" s="15">
        <v>9.5</v>
      </c>
      <c r="G36" s="19">
        <v>3</v>
      </c>
      <c r="H36" s="15">
        <f>G36+F36+E36</f>
        <v>22.2</v>
      </c>
      <c r="I36" s="15">
        <v>9.5</v>
      </c>
      <c r="J36" s="19">
        <v>9.8000000000000007</v>
      </c>
      <c r="K36" s="15">
        <v>9.6999999999999993</v>
      </c>
      <c r="L36" s="15">
        <f t="shared" si="43"/>
        <v>19.5</v>
      </c>
      <c r="M36" s="15">
        <v>9.9</v>
      </c>
      <c r="N36" s="15">
        <v>9.5</v>
      </c>
      <c r="O36" s="15">
        <f t="shared" si="44"/>
        <v>19.399999999999999</v>
      </c>
      <c r="P36" s="16">
        <f t="shared" si="48"/>
        <v>78.599999999999994</v>
      </c>
      <c r="Q36" s="16">
        <f t="shared" si="58"/>
        <v>92.470588235294102</v>
      </c>
    </row>
    <row r="37" spans="1:20" s="8" customFormat="1" x14ac:dyDescent="0.25">
      <c r="A37" s="25"/>
      <c r="B37" s="33" t="s">
        <v>86</v>
      </c>
      <c r="C37" s="12">
        <f>C36+C34+C33+C32+C30+C28+C27+C26+C25+C23+C22+C21+C19+C17+C15+C14+C13+C11+C10+C8+C7+C6</f>
        <v>2040</v>
      </c>
      <c r="D37" s="12">
        <f>(D36+D34+D33+D32+D30+D28+D27+D26+D25+D23+D22+D21+D19+D17+D15+D14+D13+D11+D10+D8+D7+D6)/22</f>
        <v>9.045454545454545</v>
      </c>
      <c r="E37" s="12">
        <f t="shared" ref="E37:G37" si="72">(E36+E34+E33+E32+E30+E28+E27+E26+E25+E23+E22+E21+E19+E17+E15+E14+E13+E11+E10+E8+E7+E6)/22</f>
        <v>9.6454545454545464</v>
      </c>
      <c r="F37" s="12">
        <f t="shared" si="72"/>
        <v>9.5030303030303038</v>
      </c>
      <c r="G37" s="12">
        <f t="shared" si="72"/>
        <v>3.7045454545454546</v>
      </c>
      <c r="H37" s="16">
        <f t="shared" ref="H37" si="73">G37+F37+E37</f>
        <v>22.853030303030305</v>
      </c>
      <c r="I37" s="12">
        <f t="shared" ref="I37" si="74">(I36+I34+I33+I32+I30+I28+I27+I26+I25+I23+I22+I21+I19+I17+I15+I14+I13+I11+I10+I8+I7+I6)/22</f>
        <v>9.6424242424242443</v>
      </c>
      <c r="J37" s="12">
        <f t="shared" ref="J37" si="75">(J36+J34+J33+J32+J30+J28+J27+J26+J25+J23+J22+J21+J19+J17+J15+J14+J13+J11+J10+J8+J7+J6)/22</f>
        <v>9.7712121212121232</v>
      </c>
      <c r="K37" s="12">
        <f t="shared" ref="K37" si="76">(K36+K34+K33+K32+K30+K28+K27+K26+K25+K23+K22+K21+K19+K17+K15+K14+K13+K11+K10+K8+K7+K6)/22</f>
        <v>9.7459090909090929</v>
      </c>
      <c r="L37" s="16">
        <f t="shared" si="10"/>
        <v>19.517121212121218</v>
      </c>
      <c r="M37" s="12">
        <f t="shared" ref="M37" si="77">(M36+M34+M33+M32+M30+M28+M27+M26+M25+M23+M22+M21+M19+M17+M15+M14+M13+M11+M10+M8+M7+M6)/22</f>
        <v>9.7424242424242458</v>
      </c>
      <c r="N37" s="12">
        <f t="shared" ref="N37" si="78">(N36+N34+N33+N32+N30+N28+N27+N26+N25+N23+N22+N21+N19+N17+N15+N14+N13+N11+N10+N8+N7+N6)/22</f>
        <v>9.4600000000000009</v>
      </c>
      <c r="O37" s="16">
        <f>N37+M37</f>
        <v>19.202424242424247</v>
      </c>
      <c r="P37" s="16">
        <f t="shared" si="48"/>
        <v>80.260454545454564</v>
      </c>
      <c r="Q37" s="16"/>
    </row>
    <row r="38" spans="1:20" s="32" customFormat="1" ht="27.75" customHeight="1" x14ac:dyDescent="0.3">
      <c r="A38" s="30"/>
      <c r="B38" s="11" t="s">
        <v>85</v>
      </c>
      <c r="C38" s="31"/>
      <c r="D38" s="31">
        <f>D37*100/10</f>
        <v>90.454545454545453</v>
      </c>
      <c r="E38" s="34">
        <f>H37*100/25</f>
        <v>91.412121212121221</v>
      </c>
      <c r="F38" s="35"/>
      <c r="G38" s="35"/>
      <c r="H38" s="36"/>
      <c r="I38" s="31">
        <f>I37*100/10</f>
        <v>96.424242424242451</v>
      </c>
      <c r="J38" s="34">
        <f>L37*100/20</f>
        <v>97.585606060606082</v>
      </c>
      <c r="K38" s="35"/>
      <c r="L38" s="36"/>
      <c r="M38" s="34">
        <f>O37*100/20</f>
        <v>96.01212121212123</v>
      </c>
      <c r="N38" s="35"/>
      <c r="O38" s="36"/>
      <c r="P38" s="31"/>
      <c r="Q38" s="31">
        <f>P37*100/85</f>
        <v>94.424064171123021</v>
      </c>
    </row>
    <row r="39" spans="1:20" s="5" customFormat="1" x14ac:dyDescent="0.25">
      <c r="A39" s="4"/>
      <c r="B39" s="4"/>
      <c r="T39" s="26"/>
    </row>
    <row r="40" spans="1:20" s="5" customFormat="1" x14ac:dyDescent="0.25">
      <c r="A40" s="4"/>
      <c r="B40" s="4"/>
      <c r="C40" s="6"/>
      <c r="Q40" s="5">
        <f>Q38*C37</f>
        <v>192625.09090909097</v>
      </c>
    </row>
    <row r="41" spans="1:20" s="5" customFormat="1" x14ac:dyDescent="0.25">
      <c r="A41" s="4"/>
      <c r="B41" s="4"/>
      <c r="C41" s="6"/>
    </row>
    <row r="42" spans="1:20" s="5" customFormat="1" x14ac:dyDescent="0.25">
      <c r="A42" s="4"/>
      <c r="B42" s="4"/>
      <c r="C42" s="6"/>
      <c r="Q42" s="27"/>
    </row>
    <row r="43" spans="1:20" s="5" customFormat="1" x14ac:dyDescent="0.25">
      <c r="A43" s="4"/>
      <c r="B43" s="4"/>
      <c r="C43" s="6"/>
      <c r="F43" s="2"/>
      <c r="G43" s="2"/>
      <c r="H43" s="2"/>
      <c r="I43" s="2"/>
      <c r="J43" s="2"/>
      <c r="K43" s="2"/>
      <c r="L43" s="2"/>
      <c r="M43" s="2"/>
    </row>
    <row r="44" spans="1:20" s="5" customFormat="1" x14ac:dyDescent="0.25">
      <c r="A44" s="4"/>
      <c r="B44" s="4"/>
      <c r="C44" s="28"/>
    </row>
    <row r="45" spans="1:20" s="5" customFormat="1" x14ac:dyDescent="0.25">
      <c r="A45" s="4"/>
      <c r="B45" s="4"/>
      <c r="C45" s="28"/>
    </row>
    <row r="46" spans="1:20" s="5" customFormat="1" x14ac:dyDescent="0.25">
      <c r="A46" s="4"/>
      <c r="B46" s="4"/>
      <c r="C46" s="28"/>
    </row>
    <row r="47" spans="1:20" s="5" customFormat="1" x14ac:dyDescent="0.25">
      <c r="A47" s="4"/>
      <c r="B47" s="4"/>
      <c r="C47" s="6"/>
    </row>
    <row r="48" spans="1:20" s="5" customFormat="1" x14ac:dyDescent="0.25">
      <c r="A48" s="4"/>
      <c r="B48" s="4"/>
      <c r="C48" s="6"/>
    </row>
    <row r="49" spans="1:3" s="5" customFormat="1" x14ac:dyDescent="0.25">
      <c r="A49" s="4"/>
      <c r="B49" s="4"/>
      <c r="C49" s="6"/>
    </row>
    <row r="50" spans="1:3" s="5" customFormat="1" x14ac:dyDescent="0.25">
      <c r="A50" s="4"/>
      <c r="B50" s="4"/>
      <c r="C50" s="28"/>
    </row>
    <row r="51" spans="1:3" s="5" customFormat="1" x14ac:dyDescent="0.25">
      <c r="A51" s="4"/>
      <c r="B51" s="4"/>
      <c r="C51" s="28"/>
    </row>
    <row r="52" spans="1:3" s="5" customFormat="1" x14ac:dyDescent="0.25">
      <c r="A52" s="4"/>
      <c r="B52" s="4"/>
      <c r="C52" s="28"/>
    </row>
    <row r="53" spans="1:3" s="5" customFormat="1" x14ac:dyDescent="0.25">
      <c r="A53" s="4"/>
      <c r="B53" s="4"/>
      <c r="C53" s="6"/>
    </row>
    <row r="54" spans="1:3" s="5" customFormat="1" x14ac:dyDescent="0.25">
      <c r="A54" s="4"/>
      <c r="B54" s="4"/>
      <c r="C54" s="28"/>
    </row>
    <row r="55" spans="1:3" s="5" customFormat="1" x14ac:dyDescent="0.25">
      <c r="A55" s="4"/>
      <c r="B55" s="4"/>
      <c r="C55" s="28"/>
    </row>
    <row r="56" spans="1:3" s="5" customFormat="1" x14ac:dyDescent="0.25">
      <c r="A56" s="4"/>
      <c r="B56" s="4"/>
      <c r="C56" s="28"/>
    </row>
    <row r="57" spans="1:3" s="5" customFormat="1" x14ac:dyDescent="0.25">
      <c r="A57" s="4"/>
      <c r="B57" s="4"/>
      <c r="C57" s="28"/>
    </row>
    <row r="58" spans="1:3" s="5" customFormat="1" x14ac:dyDescent="0.25">
      <c r="A58" s="4"/>
      <c r="B58" s="4"/>
      <c r="C58" s="6"/>
    </row>
    <row r="59" spans="1:3" s="5" customFormat="1" x14ac:dyDescent="0.25">
      <c r="A59" s="4"/>
      <c r="B59" s="4"/>
      <c r="C59" s="6"/>
    </row>
    <row r="60" spans="1:3" s="5" customFormat="1" x14ac:dyDescent="0.25">
      <c r="A60" s="4"/>
      <c r="B60" s="4"/>
      <c r="C60" s="28"/>
    </row>
    <row r="61" spans="1:3" s="5" customFormat="1" x14ac:dyDescent="0.25">
      <c r="A61" s="4"/>
      <c r="B61" s="4"/>
      <c r="C61" s="28"/>
    </row>
    <row r="62" spans="1:3" s="5" customFormat="1" x14ac:dyDescent="0.25">
      <c r="A62" s="4"/>
      <c r="B62" s="4"/>
      <c r="C62" s="28"/>
    </row>
    <row r="63" spans="1:3" s="5" customFormat="1" x14ac:dyDescent="0.25">
      <c r="A63" s="4"/>
      <c r="B63" s="4"/>
      <c r="C63" s="6"/>
    </row>
    <row r="64" spans="1:3" s="5" customFormat="1" x14ac:dyDescent="0.25">
      <c r="A64" s="4"/>
      <c r="B64" s="4"/>
      <c r="C64" s="6"/>
    </row>
    <row r="65" spans="1:2" s="5" customFormat="1" x14ac:dyDescent="0.25">
      <c r="A65" s="4"/>
      <c r="B65" s="4"/>
    </row>
    <row r="66" spans="1:2" s="5" customFormat="1" x14ac:dyDescent="0.25">
      <c r="A66" s="4"/>
      <c r="B66" s="4"/>
    </row>
    <row r="67" spans="1:2" s="5" customFormat="1" x14ac:dyDescent="0.25">
      <c r="A67" s="4"/>
      <c r="B67" s="4"/>
    </row>
    <row r="68" spans="1:2" s="5" customFormat="1" x14ac:dyDescent="0.25">
      <c r="A68" s="4"/>
      <c r="B68" s="4"/>
    </row>
    <row r="69" spans="1:2" s="5" customFormat="1" x14ac:dyDescent="0.25">
      <c r="A69" s="4"/>
      <c r="B69" s="4"/>
    </row>
    <row r="70" spans="1:2" s="5" customFormat="1" x14ac:dyDescent="0.25">
      <c r="A70" s="4"/>
      <c r="B70" s="4"/>
    </row>
    <row r="71" spans="1:2" s="5" customFormat="1" x14ac:dyDescent="0.25">
      <c r="A71" s="4"/>
      <c r="B71" s="4"/>
    </row>
    <row r="72" spans="1:2" s="5" customFormat="1" x14ac:dyDescent="0.25">
      <c r="A72" s="4"/>
      <c r="B72" s="4"/>
    </row>
    <row r="73" spans="1:2" s="5" customFormat="1" x14ac:dyDescent="0.25">
      <c r="A73" s="4"/>
      <c r="B73" s="4"/>
    </row>
    <row r="74" spans="1:2" s="5" customFormat="1" x14ac:dyDescent="0.25">
      <c r="A74" s="4"/>
      <c r="B74" s="4"/>
    </row>
    <row r="75" spans="1:2" s="5" customFormat="1" x14ac:dyDescent="0.25">
      <c r="A75" s="4"/>
      <c r="B75" s="4"/>
    </row>
    <row r="76" spans="1:2" s="5" customFormat="1" x14ac:dyDescent="0.25">
      <c r="A76" s="4"/>
      <c r="B76" s="4"/>
    </row>
    <row r="77" spans="1:2" s="5" customFormat="1" x14ac:dyDescent="0.25">
      <c r="A77" s="4"/>
      <c r="B77" s="4"/>
    </row>
    <row r="78" spans="1:2" s="5" customFormat="1" x14ac:dyDescent="0.25">
      <c r="A78" s="4"/>
      <c r="B78" s="4"/>
    </row>
    <row r="79" spans="1:2" s="5" customFormat="1" x14ac:dyDescent="0.25">
      <c r="A79" s="4"/>
      <c r="B79" s="4"/>
    </row>
    <row r="80" spans="1:2" s="5" customFormat="1" x14ac:dyDescent="0.25">
      <c r="A80" s="4"/>
      <c r="B80" s="4"/>
    </row>
    <row r="81" spans="1:2" s="5" customFormat="1" x14ac:dyDescent="0.25">
      <c r="A81" s="4"/>
      <c r="B81" s="4"/>
    </row>
    <row r="82" spans="1:2" s="5" customFormat="1" x14ac:dyDescent="0.25">
      <c r="A82" s="4"/>
      <c r="B82" s="4"/>
    </row>
    <row r="83" spans="1:2" s="5" customFormat="1" x14ac:dyDescent="0.25">
      <c r="A83" s="4"/>
      <c r="B83" s="4"/>
    </row>
    <row r="84" spans="1:2" s="5" customFormat="1" x14ac:dyDescent="0.25">
      <c r="A84" s="4"/>
      <c r="B84" s="4"/>
    </row>
    <row r="85" spans="1:2" s="5" customFormat="1" x14ac:dyDescent="0.25">
      <c r="A85" s="4"/>
      <c r="B85" s="4"/>
    </row>
    <row r="86" spans="1:2" s="5" customFormat="1" x14ac:dyDescent="0.25">
      <c r="A86" s="4"/>
      <c r="B86" s="4"/>
    </row>
    <row r="87" spans="1:2" s="5" customFormat="1" x14ac:dyDescent="0.25">
      <c r="A87" s="4"/>
      <c r="B87" s="4"/>
    </row>
    <row r="88" spans="1:2" s="5" customFormat="1" x14ac:dyDescent="0.25">
      <c r="A88" s="4"/>
      <c r="B88" s="4"/>
    </row>
    <row r="89" spans="1:2" s="5" customFormat="1" x14ac:dyDescent="0.25">
      <c r="A89" s="4"/>
      <c r="B89" s="4"/>
    </row>
    <row r="90" spans="1:2" s="5" customFormat="1" x14ac:dyDescent="0.25">
      <c r="A90" s="4"/>
      <c r="B90" s="4"/>
    </row>
    <row r="91" spans="1:2" s="5" customFormat="1" x14ac:dyDescent="0.25">
      <c r="A91" s="4"/>
      <c r="B91" s="4"/>
    </row>
    <row r="92" spans="1:2" s="5" customFormat="1" x14ac:dyDescent="0.25">
      <c r="A92" s="4"/>
      <c r="B92" s="4"/>
    </row>
    <row r="93" spans="1:2" s="5" customFormat="1" x14ac:dyDescent="0.25">
      <c r="A93" s="4"/>
      <c r="B93" s="4"/>
    </row>
    <row r="94" spans="1:2" s="5" customFormat="1" x14ac:dyDescent="0.25">
      <c r="A94" s="4"/>
      <c r="B94" s="4"/>
    </row>
    <row r="95" spans="1:2" s="5" customFormat="1" x14ac:dyDescent="0.25">
      <c r="A95" s="4"/>
      <c r="B95" s="4"/>
    </row>
    <row r="96" spans="1:2" s="5" customFormat="1" x14ac:dyDescent="0.25">
      <c r="A96" s="4"/>
      <c r="B96" s="4"/>
    </row>
    <row r="97" spans="1:2" s="5" customFormat="1" x14ac:dyDescent="0.25">
      <c r="A97" s="4"/>
      <c r="B97" s="4"/>
    </row>
    <row r="98" spans="1:2" s="5" customFormat="1" x14ac:dyDescent="0.25">
      <c r="A98" s="4"/>
      <c r="B98" s="4"/>
    </row>
    <row r="99" spans="1:2" s="5" customFormat="1" x14ac:dyDescent="0.25">
      <c r="A99" s="4"/>
      <c r="B99" s="4"/>
    </row>
    <row r="100" spans="1:2" s="5" customFormat="1" x14ac:dyDescent="0.25">
      <c r="A100" s="4"/>
      <c r="B100" s="4"/>
    </row>
    <row r="101" spans="1:2" s="5" customFormat="1" x14ac:dyDescent="0.25">
      <c r="A101" s="4"/>
      <c r="B101" s="4"/>
    </row>
    <row r="102" spans="1:2" s="5" customFormat="1" x14ac:dyDescent="0.25">
      <c r="A102" s="4"/>
      <c r="B102" s="4"/>
    </row>
    <row r="103" spans="1:2" s="5" customFormat="1" x14ac:dyDescent="0.25">
      <c r="A103" s="4"/>
      <c r="B103" s="4"/>
    </row>
    <row r="104" spans="1:2" s="5" customFormat="1" x14ac:dyDescent="0.25">
      <c r="A104" s="4"/>
      <c r="B104" s="4"/>
    </row>
    <row r="105" spans="1:2" s="5" customFormat="1" x14ac:dyDescent="0.25">
      <c r="A105" s="4"/>
      <c r="B105" s="4"/>
    </row>
    <row r="106" spans="1:2" s="5" customFormat="1" x14ac:dyDescent="0.25">
      <c r="A106" s="4"/>
      <c r="B106" s="4"/>
    </row>
    <row r="107" spans="1:2" s="5" customFormat="1" x14ac:dyDescent="0.25">
      <c r="A107" s="4"/>
      <c r="B107" s="4"/>
    </row>
    <row r="108" spans="1:2" s="5" customFormat="1" x14ac:dyDescent="0.25">
      <c r="A108" s="4"/>
      <c r="B108" s="4"/>
    </row>
    <row r="109" spans="1:2" s="5" customFormat="1" x14ac:dyDescent="0.25">
      <c r="A109" s="4"/>
      <c r="B109" s="4"/>
    </row>
    <row r="110" spans="1:2" s="5" customFormat="1" x14ac:dyDescent="0.25">
      <c r="A110" s="4"/>
      <c r="B110" s="4"/>
    </row>
    <row r="111" spans="1:2" s="5" customFormat="1" x14ac:dyDescent="0.25">
      <c r="A111" s="4"/>
      <c r="B111" s="4"/>
    </row>
    <row r="112" spans="1:2" s="5" customFormat="1" x14ac:dyDescent="0.25">
      <c r="A112" s="4"/>
      <c r="B112" s="4"/>
    </row>
    <row r="113" spans="1:2" s="5" customFormat="1" x14ac:dyDescent="0.25">
      <c r="A113" s="4"/>
      <c r="B113" s="4"/>
    </row>
    <row r="114" spans="1:2" s="5" customFormat="1" x14ac:dyDescent="0.25">
      <c r="A114" s="4"/>
      <c r="B114" s="4"/>
    </row>
    <row r="115" spans="1:2" s="5" customFormat="1" x14ac:dyDescent="0.25">
      <c r="A115" s="4"/>
      <c r="B115" s="4"/>
    </row>
    <row r="116" spans="1:2" s="5" customFormat="1" x14ac:dyDescent="0.25">
      <c r="A116" s="4"/>
      <c r="B116" s="4"/>
    </row>
    <row r="117" spans="1:2" s="5" customFormat="1" x14ac:dyDescent="0.25">
      <c r="A117" s="4"/>
      <c r="B117" s="4"/>
    </row>
    <row r="118" spans="1:2" s="5" customFormat="1" x14ac:dyDescent="0.25">
      <c r="A118" s="4"/>
      <c r="B118" s="4"/>
    </row>
    <row r="119" spans="1:2" s="5" customFormat="1" x14ac:dyDescent="0.25">
      <c r="A119" s="4"/>
      <c r="B119" s="4"/>
    </row>
    <row r="120" spans="1:2" s="5" customFormat="1" x14ac:dyDescent="0.25">
      <c r="A120" s="4"/>
      <c r="B120" s="4"/>
    </row>
    <row r="121" spans="1:2" s="5" customFormat="1" x14ac:dyDescent="0.25">
      <c r="A121" s="4"/>
      <c r="B121" s="4"/>
    </row>
    <row r="122" spans="1:2" s="5" customFormat="1" x14ac:dyDescent="0.25">
      <c r="A122" s="4"/>
      <c r="B122" s="4"/>
    </row>
    <row r="123" spans="1:2" s="5" customFormat="1" x14ac:dyDescent="0.25">
      <c r="A123" s="4"/>
      <c r="B123" s="4"/>
    </row>
    <row r="124" spans="1:2" s="5" customFormat="1" x14ac:dyDescent="0.25">
      <c r="A124" s="4"/>
      <c r="B124" s="4"/>
    </row>
    <row r="125" spans="1:2" s="5" customFormat="1" x14ac:dyDescent="0.25">
      <c r="A125" s="4"/>
      <c r="B125" s="4"/>
    </row>
    <row r="126" spans="1:2" s="5" customFormat="1" x14ac:dyDescent="0.25">
      <c r="A126" s="4"/>
      <c r="B126" s="4"/>
    </row>
    <row r="127" spans="1:2" s="5" customFormat="1" x14ac:dyDescent="0.25">
      <c r="A127" s="4"/>
      <c r="B127" s="4"/>
    </row>
    <row r="128" spans="1:2" s="5" customFormat="1" x14ac:dyDescent="0.25">
      <c r="A128" s="4"/>
      <c r="B128" s="4"/>
    </row>
    <row r="129" spans="1:2" s="5" customFormat="1" x14ac:dyDescent="0.25">
      <c r="A129" s="4"/>
      <c r="B129" s="4"/>
    </row>
    <row r="130" spans="1:2" s="5" customFormat="1" x14ac:dyDescent="0.25">
      <c r="A130" s="4"/>
      <c r="B130" s="4"/>
    </row>
    <row r="131" spans="1:2" s="5" customFormat="1" x14ac:dyDescent="0.25">
      <c r="A131" s="4"/>
      <c r="B131" s="4"/>
    </row>
    <row r="132" spans="1:2" s="5" customFormat="1" x14ac:dyDescent="0.25">
      <c r="A132" s="4"/>
      <c r="B132" s="4"/>
    </row>
    <row r="133" spans="1:2" s="5" customFormat="1" x14ac:dyDescent="0.25">
      <c r="A133" s="4"/>
      <c r="B133" s="4"/>
    </row>
    <row r="134" spans="1:2" s="5" customFormat="1" x14ac:dyDescent="0.25">
      <c r="A134" s="4"/>
      <c r="B134" s="4"/>
    </row>
    <row r="135" spans="1:2" s="5" customFormat="1" x14ac:dyDescent="0.25">
      <c r="A135" s="4"/>
      <c r="B135" s="4"/>
    </row>
    <row r="136" spans="1:2" s="5" customFormat="1" x14ac:dyDescent="0.25">
      <c r="A136" s="4"/>
      <c r="B136" s="4"/>
    </row>
    <row r="137" spans="1:2" s="5" customFormat="1" x14ac:dyDescent="0.25">
      <c r="A137" s="4"/>
      <c r="B137" s="4"/>
    </row>
    <row r="138" spans="1:2" s="5" customFormat="1" x14ac:dyDescent="0.25">
      <c r="A138" s="4"/>
      <c r="B138" s="4"/>
    </row>
    <row r="139" spans="1:2" s="5" customFormat="1" x14ac:dyDescent="0.25">
      <c r="A139" s="4"/>
      <c r="B139" s="4"/>
    </row>
    <row r="140" spans="1:2" s="5" customFormat="1" x14ac:dyDescent="0.25">
      <c r="A140" s="4"/>
      <c r="B140" s="4"/>
    </row>
    <row r="141" spans="1:2" s="5" customFormat="1" x14ac:dyDescent="0.25">
      <c r="A141" s="4"/>
      <c r="B141" s="4"/>
    </row>
    <row r="142" spans="1:2" s="5" customFormat="1" x14ac:dyDescent="0.25">
      <c r="A142" s="4"/>
      <c r="B142" s="4"/>
    </row>
    <row r="143" spans="1:2" s="5" customFormat="1" x14ac:dyDescent="0.25">
      <c r="A143" s="4"/>
      <c r="B143" s="4"/>
    </row>
    <row r="144" spans="1:2" s="5" customFormat="1" x14ac:dyDescent="0.25">
      <c r="A144" s="4"/>
      <c r="B144" s="4"/>
    </row>
    <row r="145" spans="1:2" s="5" customFormat="1" x14ac:dyDescent="0.25">
      <c r="A145" s="4"/>
      <c r="B145" s="4"/>
    </row>
    <row r="146" spans="1:2" s="5" customFormat="1" x14ac:dyDescent="0.25">
      <c r="A146" s="4"/>
      <c r="B146" s="4"/>
    </row>
    <row r="147" spans="1:2" s="5" customFormat="1" x14ac:dyDescent="0.25">
      <c r="A147" s="4"/>
      <c r="B147" s="4"/>
    </row>
    <row r="148" spans="1:2" s="5" customFormat="1" x14ac:dyDescent="0.25">
      <c r="A148" s="4"/>
      <c r="B148" s="4"/>
    </row>
    <row r="149" spans="1:2" s="5" customFormat="1" x14ac:dyDescent="0.25">
      <c r="A149" s="4"/>
      <c r="B149" s="4"/>
    </row>
    <row r="150" spans="1:2" s="5" customFormat="1" x14ac:dyDescent="0.25">
      <c r="A150" s="4"/>
      <c r="B150" s="4"/>
    </row>
    <row r="151" spans="1:2" s="5" customFormat="1" x14ac:dyDescent="0.25">
      <c r="A151" s="4"/>
      <c r="B151" s="4"/>
    </row>
    <row r="152" spans="1:2" s="5" customFormat="1" x14ac:dyDescent="0.25">
      <c r="A152" s="4"/>
      <c r="B152" s="4"/>
    </row>
    <row r="153" spans="1:2" s="5" customFormat="1" x14ac:dyDescent="0.25">
      <c r="A153" s="4"/>
      <c r="B153" s="4"/>
    </row>
    <row r="154" spans="1:2" s="5" customFormat="1" x14ac:dyDescent="0.25">
      <c r="A154" s="4"/>
      <c r="B154" s="4"/>
    </row>
    <row r="155" spans="1:2" s="5" customFormat="1" x14ac:dyDescent="0.25">
      <c r="A155" s="4"/>
      <c r="B155" s="4"/>
    </row>
    <row r="156" spans="1:2" s="5" customFormat="1" x14ac:dyDescent="0.25">
      <c r="A156" s="4"/>
      <c r="B156" s="4"/>
    </row>
    <row r="157" spans="1:2" s="5" customFormat="1" x14ac:dyDescent="0.25">
      <c r="A157" s="4"/>
      <c r="B157" s="4"/>
    </row>
    <row r="158" spans="1:2" s="5" customFormat="1" x14ac:dyDescent="0.25">
      <c r="A158" s="4"/>
      <c r="B158" s="4"/>
    </row>
    <row r="159" spans="1:2" s="5" customFormat="1" x14ac:dyDescent="0.25">
      <c r="A159" s="4"/>
      <c r="B159" s="4"/>
    </row>
    <row r="160" spans="1:2" s="5" customFormat="1" x14ac:dyDescent="0.25">
      <c r="A160" s="4"/>
      <c r="B160" s="4"/>
    </row>
    <row r="161" spans="1:2" s="5" customFormat="1" x14ac:dyDescent="0.25">
      <c r="A161" s="4"/>
      <c r="B161" s="4"/>
    </row>
    <row r="162" spans="1:2" s="5" customFormat="1" x14ac:dyDescent="0.25">
      <c r="A162" s="4"/>
      <c r="B162" s="4"/>
    </row>
    <row r="163" spans="1:2" s="5" customFormat="1" x14ac:dyDescent="0.25">
      <c r="A163" s="4"/>
      <c r="B163" s="4"/>
    </row>
    <row r="164" spans="1:2" s="5" customFormat="1" x14ac:dyDescent="0.25">
      <c r="A164" s="4"/>
      <c r="B164" s="4"/>
    </row>
    <row r="165" spans="1:2" s="5" customFormat="1" x14ac:dyDescent="0.25">
      <c r="A165" s="4"/>
      <c r="B165" s="4"/>
    </row>
    <row r="166" spans="1:2" s="5" customFormat="1" x14ac:dyDescent="0.25">
      <c r="A166" s="4"/>
      <c r="B166" s="4"/>
    </row>
    <row r="167" spans="1:2" s="5" customFormat="1" x14ac:dyDescent="0.25">
      <c r="A167" s="4"/>
      <c r="B167" s="4"/>
    </row>
    <row r="168" spans="1:2" s="5" customFormat="1" x14ac:dyDescent="0.25">
      <c r="A168" s="4"/>
      <c r="B168" s="4"/>
    </row>
    <row r="169" spans="1:2" s="5" customFormat="1" x14ac:dyDescent="0.25">
      <c r="A169" s="4"/>
      <c r="B169" s="4"/>
    </row>
    <row r="170" spans="1:2" s="5" customFormat="1" x14ac:dyDescent="0.25">
      <c r="A170" s="4"/>
      <c r="B170" s="4"/>
    </row>
    <row r="171" spans="1:2" s="5" customFormat="1" x14ac:dyDescent="0.25">
      <c r="A171" s="4"/>
      <c r="B171" s="4"/>
    </row>
    <row r="172" spans="1:2" s="5" customFormat="1" x14ac:dyDescent="0.25">
      <c r="A172" s="4"/>
      <c r="B172" s="4"/>
    </row>
    <row r="173" spans="1:2" s="5" customFormat="1" x14ac:dyDescent="0.25">
      <c r="A173" s="4"/>
      <c r="B173" s="4"/>
    </row>
    <row r="174" spans="1:2" s="5" customFormat="1" x14ac:dyDescent="0.25">
      <c r="A174" s="4"/>
      <c r="B174" s="4"/>
    </row>
    <row r="175" spans="1:2" s="5" customFormat="1" x14ac:dyDescent="0.25">
      <c r="A175" s="4"/>
      <c r="B175" s="4"/>
    </row>
    <row r="176" spans="1:2" s="5" customFormat="1" x14ac:dyDescent="0.25">
      <c r="A176" s="4"/>
      <c r="B176" s="4"/>
    </row>
    <row r="177" spans="1:2" s="5" customFormat="1" x14ac:dyDescent="0.25">
      <c r="A177" s="4"/>
      <c r="B177" s="4"/>
    </row>
    <row r="178" spans="1:2" s="5" customFormat="1" x14ac:dyDescent="0.25">
      <c r="A178" s="4"/>
      <c r="B178" s="4"/>
    </row>
    <row r="179" spans="1:2" s="5" customFormat="1" x14ac:dyDescent="0.25">
      <c r="A179" s="4"/>
      <c r="B179" s="4"/>
    </row>
    <row r="180" spans="1:2" s="5" customFormat="1" x14ac:dyDescent="0.25">
      <c r="A180" s="4"/>
      <c r="B180" s="4"/>
    </row>
    <row r="181" spans="1:2" s="5" customFormat="1" x14ac:dyDescent="0.25">
      <c r="A181" s="4"/>
      <c r="B181" s="4"/>
    </row>
    <row r="182" spans="1:2" s="5" customFormat="1" x14ac:dyDescent="0.25">
      <c r="A182" s="4"/>
      <c r="B182" s="4"/>
    </row>
    <row r="183" spans="1:2" s="5" customFormat="1" x14ac:dyDescent="0.25">
      <c r="A183" s="4"/>
      <c r="B183" s="4"/>
    </row>
  </sheetData>
  <mergeCells count="12">
    <mergeCell ref="E38:H38"/>
    <mergeCell ref="J38:L38"/>
    <mergeCell ref="M38:O38"/>
    <mergeCell ref="A2:Q2"/>
    <mergeCell ref="Q3:Q4"/>
    <mergeCell ref="M3:O3"/>
    <mergeCell ref="A3:A4"/>
    <mergeCell ref="B3:B4"/>
    <mergeCell ref="C3:C4"/>
    <mergeCell ref="P3:P4"/>
    <mergeCell ref="E3:H3"/>
    <mergeCell ref="J3:L3"/>
  </mergeCells>
  <pageMargins left="0.51181102362204722" right="0.51181102362204722" top="0.55118110236220474" bottom="0.55118110236220474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библиотеки</vt:lpstr>
      <vt:lpstr>библиотеки!_GoBack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2020-01-10T11:48:24Z</dcterms:modified>
</cp:coreProperties>
</file>