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5480" windowHeight="10170" tabRatio="933"/>
  </bookViews>
  <sheets>
    <sheet name="СВОД" sheetId="4" r:id="rId1"/>
    <sheet name="Дошкольное" sheetId="1" r:id="rId2"/>
    <sheet name="Общее" sheetId="5" r:id="rId3"/>
    <sheet name="Профессиональное" sheetId="2" r:id="rId4"/>
    <sheet name="Высшее" sheetId="3" r:id="rId5"/>
    <sheet name="Дополнительное" sheetId="10" r:id="rId6"/>
    <sheet name="Дополнительное (взрослых)" sheetId="7" r:id="rId7"/>
    <sheet name="Профессиональное обучение" sheetId="8" r:id="rId8"/>
    <sheet name="Дополнительная информация" sheetId="9" r:id="rId9"/>
    <sheet name="Лист1" sheetId="11" r:id="rId10"/>
  </sheets>
  <externalReferences>
    <externalReference r:id="rId11"/>
  </externalReferences>
  <definedNames>
    <definedName name="OLE_LINK1" localSheetId="8">'Дополнительная информация'!$B$18</definedName>
  </definedNames>
  <calcPr calcId="124519"/>
</workbook>
</file>

<file path=xl/calcChain.xml><?xml version="1.0" encoding="utf-8"?>
<calcChain xmlns="http://schemas.openxmlformats.org/spreadsheetml/2006/main">
  <c r="F103" i="10"/>
  <c r="E103"/>
  <c r="F102"/>
  <c r="E102"/>
  <c r="F101"/>
  <c r="E101"/>
  <c r="F100"/>
  <c r="E100"/>
  <c r="F95"/>
  <c r="E95"/>
  <c r="F92"/>
  <c r="E92"/>
  <c r="F89"/>
  <c r="E89"/>
  <c r="F86"/>
  <c r="E86"/>
  <c r="F82"/>
  <c r="E82"/>
  <c r="F78"/>
  <c r="E78"/>
  <c r="F75"/>
  <c r="E75"/>
  <c r="F67"/>
  <c r="E67"/>
  <c r="F62"/>
  <c r="E62"/>
  <c r="F61"/>
  <c r="E61"/>
  <c r="F55"/>
  <c r="E55"/>
  <c r="F54"/>
  <c r="E54"/>
  <c r="F53"/>
  <c r="E53"/>
  <c r="F49"/>
  <c r="E49"/>
  <c r="F44"/>
  <c r="E44"/>
  <c r="F31"/>
  <c r="F30" s="1"/>
  <c r="E31"/>
  <c r="E30"/>
  <c r="F29"/>
  <c r="E29"/>
  <c r="F28"/>
  <c r="E28"/>
  <c r="F27"/>
  <c r="E27"/>
  <c r="F26"/>
  <c r="E26"/>
  <c r="F25"/>
  <c r="E25"/>
  <c r="F24"/>
  <c r="E24"/>
  <c r="F23"/>
  <c r="E23"/>
  <c r="F22"/>
  <c r="E22"/>
  <c r="F21"/>
  <c r="E21"/>
  <c r="E20"/>
  <c r="F19"/>
  <c r="E19"/>
  <c r="F10"/>
  <c r="E10"/>
  <c r="F217" i="5"/>
  <c r="E99" i="4" s="1"/>
  <c r="F53" i="1"/>
  <c r="F47"/>
  <c r="F40"/>
  <c r="F175" i="5"/>
  <c r="E59"/>
  <c r="F22" i="1"/>
  <c r="E408" i="4"/>
  <c r="E404"/>
  <c r="E403"/>
  <c r="E402"/>
  <c r="E401"/>
  <c r="E400"/>
  <c r="E399"/>
  <c r="E75"/>
  <c r="E74"/>
  <c r="E71"/>
  <c r="E70"/>
  <c r="F109" i="9"/>
  <c r="E410" i="4" s="1"/>
  <c r="F101" i="9"/>
  <c r="E406" i="4" s="1"/>
  <c r="F86" i="9"/>
  <c r="F85" s="1"/>
  <c r="E397" i="4" s="1"/>
  <c r="F80" i="9"/>
  <c r="F76"/>
  <c r="E292" i="4"/>
  <c r="E291"/>
  <c r="E290"/>
  <c r="E289"/>
  <c r="E286"/>
  <c r="E285"/>
  <c r="E284"/>
  <c r="E283"/>
  <c r="E281"/>
  <c r="E279"/>
  <c r="E278"/>
  <c r="E276"/>
  <c r="E274"/>
  <c r="E273"/>
  <c r="E271"/>
  <c r="E270"/>
  <c r="E269"/>
  <c r="E267"/>
  <c r="E265"/>
  <c r="E261"/>
  <c r="F210" i="5"/>
  <c r="E98" i="4" s="1"/>
  <c r="F203" i="5"/>
  <c r="E97" i="4" s="1"/>
  <c r="F196" i="5"/>
  <c r="E96" i="4" s="1"/>
  <c r="F189" i="5"/>
  <c r="E95" i="4" s="1"/>
  <c r="F182" i="5"/>
  <c r="E94" i="4" s="1"/>
  <c r="E93"/>
  <c r="F169" i="5"/>
  <c r="E91" i="4" s="1"/>
  <c r="F164" i="5"/>
  <c r="E90" i="4" s="1"/>
  <c r="F158" i="5"/>
  <c r="E88" i="4" s="1"/>
  <c r="F150" i="5"/>
  <c r="E86" i="4" s="1"/>
  <c r="F143" i="5"/>
  <c r="E85" i="4" s="1"/>
  <c r="F138" i="5"/>
  <c r="E84" i="4" s="1"/>
  <c r="F132" i="5"/>
  <c r="E83" i="4" s="1"/>
  <c r="E81"/>
  <c r="E80"/>
  <c r="E78"/>
  <c r="E77"/>
  <c r="E68"/>
  <c r="F98" i="5"/>
  <c r="E66" i="4" s="1"/>
  <c r="F95" i="5"/>
  <c r="E65" i="4" s="1"/>
  <c r="F87" i="5"/>
  <c r="E63" i="4" s="1"/>
  <c r="F78" i="5"/>
  <c r="E62" i="4" s="1"/>
  <c r="F77" i="5"/>
  <c r="E61" i="4" s="1"/>
  <c r="F61" i="5"/>
  <c r="E59" i="4" s="1"/>
  <c r="F60" i="5"/>
  <c r="E58" i="4" s="1"/>
  <c r="F59" i="5"/>
  <c r="E57" i="4" s="1"/>
  <c r="F49" i="5"/>
  <c r="E55" i="4" s="1"/>
  <c r="F42" i="5"/>
  <c r="E53" i="4" s="1"/>
  <c r="F41" i="5"/>
  <c r="E52" i="4" s="1"/>
  <c r="F35" i="5"/>
  <c r="E50" i="4" s="1"/>
  <c r="F31" i="5"/>
  <c r="E49" i="4" s="1"/>
  <c r="F27" i="5"/>
  <c r="E47" i="4" s="1"/>
  <c r="F23" i="5"/>
  <c r="E46" i="4" s="1"/>
  <c r="F19" i="5"/>
  <c r="E44" i="4" s="1"/>
  <c r="F16" i="5"/>
  <c r="E43" i="4" s="1"/>
  <c r="F10" i="5"/>
  <c r="E42" i="4" s="1"/>
  <c r="F82" i="1"/>
  <c r="E39" i="4" s="1"/>
  <c r="F79" i="1"/>
  <c r="E38" i="4" s="1"/>
  <c r="F75" i="1"/>
  <c r="E36" i="4" s="1"/>
  <c r="F72" i="1"/>
  <c r="E35" i="4" s="1"/>
  <c r="F68" i="1"/>
  <c r="E33" i="4" s="1"/>
  <c r="F64" i="1"/>
  <c r="E31" i="4" s="1"/>
  <c r="F60" i="1"/>
  <c r="E29" i="4" s="1"/>
  <c r="F57" i="1"/>
  <c r="E28" i="4" s="1"/>
  <c r="E26"/>
  <c r="F50" i="1"/>
  <c r="E25" i="4" s="1"/>
  <c r="E24"/>
  <c r="F42" i="1"/>
  <c r="E23" i="4" s="1"/>
  <c r="F41" i="1"/>
  <c r="E22" i="4" s="1"/>
  <c r="E21"/>
  <c r="F35" i="1"/>
  <c r="E19" i="4" s="1"/>
  <c r="F29" i="1"/>
  <c r="E17" i="4" s="1"/>
  <c r="F26" i="1"/>
  <c r="E16" i="4" s="1"/>
  <c r="E14"/>
  <c r="F18" i="1"/>
  <c r="E12" i="4" s="1"/>
  <c r="F13" i="1"/>
  <c r="E11" i="4" s="1"/>
  <c r="F10" i="1"/>
  <c r="E10" i="4" s="1"/>
  <c r="E132" i="5"/>
  <c r="E31"/>
  <c r="F20" i="10" l="1"/>
  <c r="E263" i="4"/>
  <c r="E41" i="5" l="1"/>
  <c r="E10" i="1" l="1"/>
  <c r="D404" i="4"/>
  <c r="D403"/>
  <c r="D402"/>
  <c r="D401"/>
  <c r="D400"/>
  <c r="D399"/>
  <c r="D389" l="1"/>
  <c r="D376"/>
  <c r="E10" i="8"/>
  <c r="D161" i="4"/>
  <c r="D81"/>
  <c r="D80"/>
  <c r="D78"/>
  <c r="D77"/>
  <c r="D49"/>
  <c r="E26" i="1"/>
  <c r="D16" i="4" s="1"/>
  <c r="D377"/>
  <c r="D379"/>
  <c r="D380"/>
  <c r="D382"/>
  <c r="D383"/>
  <c r="D384"/>
  <c r="D385"/>
  <c r="D387"/>
  <c r="D388"/>
  <c r="E105" i="9"/>
  <c r="D408" i="4" s="1"/>
  <c r="E101" i="9"/>
  <c r="D406" i="4" s="1"/>
  <c r="E86" i="9"/>
  <c r="E85" s="1"/>
  <c r="D397" i="4" s="1"/>
  <c r="E80" i="9"/>
  <c r="D394" i="4" s="1"/>
  <c r="E73" i="9"/>
  <c r="D391" i="4" s="1"/>
  <c r="E46" i="9"/>
  <c r="E45"/>
  <c r="E44"/>
  <c r="E43"/>
  <c r="E42"/>
  <c r="E35"/>
  <c r="D373" i="4" s="1"/>
  <c r="E34" i="9"/>
  <c r="D372" i="4" s="1"/>
  <c r="E29" i="9"/>
  <c r="D370" i="4" s="1"/>
  <c r="E28" i="9"/>
  <c r="D369" i="4" s="1"/>
  <c r="E17" i="9"/>
  <c r="D366" i="4" s="1"/>
  <c r="E16" i="9"/>
  <c r="D365" i="4" s="1"/>
  <c r="E15" i="9"/>
  <c r="D364" i="4" s="1"/>
  <c r="E10" i="9"/>
  <c r="D361" i="4" s="1"/>
  <c r="E109" i="9"/>
  <c r="D410" i="4" s="1"/>
  <c r="E76" i="9"/>
  <c r="D392" i="4" s="1"/>
  <c r="D351"/>
  <c r="D350"/>
  <c r="D349"/>
  <c r="D348"/>
  <c r="D347"/>
  <c r="D346"/>
  <c r="D332"/>
  <c r="D331"/>
  <c r="D330"/>
  <c r="D329"/>
  <c r="E52" i="8"/>
  <c r="D355" i="4" s="1"/>
  <c r="E51" i="8"/>
  <c r="D354" i="4" s="1"/>
  <c r="E33" i="8"/>
  <c r="D341" i="4" s="1"/>
  <c r="E25" i="8"/>
  <c r="D337" i="4" s="1"/>
  <c r="D327"/>
  <c r="E57" i="8"/>
  <c r="D357" i="4" s="1"/>
  <c r="E38" i="8"/>
  <c r="D343" i="4" s="1"/>
  <c r="E29" i="8"/>
  <c r="D339" i="4" s="1"/>
  <c r="E21" i="8"/>
  <c r="D335" i="4" s="1"/>
  <c r="E17" i="8"/>
  <c r="D333" i="4" s="1"/>
  <c r="E74" i="7"/>
  <c r="D323" i="4" s="1"/>
  <c r="E68" i="7"/>
  <c r="D321" i="4" s="1"/>
  <c r="E67" i="7"/>
  <c r="D320" i="4" s="1"/>
  <c r="E58" i="7"/>
  <c r="D315" i="4" s="1"/>
  <c r="E50" i="7"/>
  <c r="D313" i="4" s="1"/>
  <c r="E49" i="7"/>
  <c r="D312" i="4" s="1"/>
  <c r="E48" i="7"/>
  <c r="D311" i="4" s="1"/>
  <c r="E42" i="7"/>
  <c r="D308" i="4" s="1"/>
  <c r="E41" i="7"/>
  <c r="D307" i="4" s="1"/>
  <c r="E32" i="7"/>
  <c r="D303" i="4" s="1"/>
  <c r="E31" i="7"/>
  <c r="D302" i="4" s="1"/>
  <c r="E26" i="7"/>
  <c r="D299" i="4" s="1"/>
  <c r="E22" i="7"/>
  <c r="D297" i="4" s="1"/>
  <c r="E14" i="7"/>
  <c r="E13" s="1"/>
  <c r="D296" i="4" s="1"/>
  <c r="E10" i="7"/>
  <c r="D295" i="4" s="1"/>
  <c r="E62" i="7"/>
  <c r="D317" i="4" s="1"/>
  <c r="E37" i="7"/>
  <c r="D305" i="4" s="1"/>
  <c r="D267"/>
  <c r="D269"/>
  <c r="D270"/>
  <c r="D271"/>
  <c r="D273"/>
  <c r="D274"/>
  <c r="D276"/>
  <c r="D278"/>
  <c r="D279"/>
  <c r="D281"/>
  <c r="D283"/>
  <c r="D284"/>
  <c r="D285"/>
  <c r="D286"/>
  <c r="D289"/>
  <c r="D290"/>
  <c r="D291"/>
  <c r="D292"/>
  <c r="D265"/>
  <c r="D261"/>
  <c r="E283" i="2"/>
  <c r="D195" i="4" s="1"/>
  <c r="E295" i="2"/>
  <c r="E292"/>
  <c r="E152" i="3"/>
  <c r="D257" i="4" s="1"/>
  <c r="E151" i="3"/>
  <c r="D256" i="4" s="1"/>
  <c r="E145" i="3"/>
  <c r="D254" i="4" s="1"/>
  <c r="E144" i="3"/>
  <c r="D253" i="4" s="1"/>
  <c r="E138" i="3"/>
  <c r="D251" i="4" s="1"/>
  <c r="E137" i="3"/>
  <c r="D250" i="4" s="1"/>
  <c r="E132" i="3"/>
  <c r="D247" i="4" s="1"/>
  <c r="E129" i="3"/>
  <c r="D246" i="4" s="1"/>
  <c r="E125" i="3"/>
  <c r="D245" i="4" s="1"/>
  <c r="E118" i="3"/>
  <c r="D242" i="4" s="1"/>
  <c r="E109" i="3"/>
  <c r="D239" i="4" s="1"/>
  <c r="E105" i="3"/>
  <c r="D237" i="4" s="1"/>
  <c r="E102" i="3"/>
  <c r="D236" i="4" s="1"/>
  <c r="E96" i="3"/>
  <c r="D234" i="4" s="1"/>
  <c r="E91" i="3"/>
  <c r="D233" i="4" s="1"/>
  <c r="E85" i="3"/>
  <c r="D231" i="4" s="1"/>
  <c r="E82" i="3"/>
  <c r="D230" i="4" s="1"/>
  <c r="E78" i="3"/>
  <c r="D229" i="4" s="1"/>
  <c r="E77" i="3"/>
  <c r="D228" i="4" s="1"/>
  <c r="E140" i="2"/>
  <c r="E73" i="3"/>
  <c r="D226" i="4" s="1"/>
  <c r="E66" i="3"/>
  <c r="D223" i="4" s="1"/>
  <c r="E63" i="3"/>
  <c r="D222" i="4" s="1"/>
  <c r="E59" i="3"/>
  <c r="D221" i="4" s="1"/>
  <c r="E53" i="3"/>
  <c r="D220" i="4" s="1"/>
  <c r="E50" i="3"/>
  <c r="D219" i="4" s="1"/>
  <c r="E46" i="3"/>
  <c r="D218" i="4" s="1"/>
  <c r="E42" i="3"/>
  <c r="D217" i="4" s="1"/>
  <c r="E41" i="3"/>
  <c r="D216" i="4" s="1"/>
  <c r="E32" i="3"/>
  <c r="D213" i="4" s="1"/>
  <c r="E31" i="3"/>
  <c r="D212" i="4" s="1"/>
  <c r="E30" i="3"/>
  <c r="D211" i="4" s="1"/>
  <c r="E26" i="3"/>
  <c r="D209" i="4" s="1"/>
  <c r="E20" i="3"/>
  <c r="D208" i="4" s="1"/>
  <c r="E19" i="3"/>
  <c r="D207" i="4" s="1"/>
  <c r="E18" i="3"/>
  <c r="D206" i="4" s="1"/>
  <c r="E10" i="3"/>
  <c r="D202" i="4" s="1"/>
  <c r="E122" i="3"/>
  <c r="D244" i="4" s="1"/>
  <c r="E114" i="3"/>
  <c r="D240" i="4" s="1"/>
  <c r="E70" i="3"/>
  <c r="D225" i="4" s="1"/>
  <c r="E13" i="3"/>
  <c r="D203" i="4" s="1"/>
  <c r="D144"/>
  <c r="D198"/>
  <c r="D199"/>
  <c r="E289" i="2"/>
  <c r="D197" i="4" s="1"/>
  <c r="E286" i="2"/>
  <c r="D196" i="4" s="1"/>
  <c r="E280" i="2"/>
  <c r="D194" i="4" s="1"/>
  <c r="E274" i="2"/>
  <c r="D192" i="4" s="1"/>
  <c r="E277" i="2"/>
  <c r="D193" i="4" s="1"/>
  <c r="E269" i="2"/>
  <c r="D189" i="4" s="1"/>
  <c r="E255" i="2"/>
  <c r="D186" i="4" s="1"/>
  <c r="E265" i="2"/>
  <c r="D187" i="4" s="1"/>
  <c r="E251" i="2"/>
  <c r="D184" i="4" s="1"/>
  <c r="E248" i="2"/>
  <c r="D183" i="4" s="1"/>
  <c r="E239" i="2"/>
  <c r="D180" i="4" s="1"/>
  <c r="E244" i="2"/>
  <c r="D181" i="4" s="1"/>
  <c r="E234" i="2"/>
  <c r="D177" i="4" s="1"/>
  <c r="E231" i="2"/>
  <c r="D176" i="4" s="1"/>
  <c r="E227" i="2"/>
  <c r="D174" i="4" s="1"/>
  <c r="E224" i="2"/>
  <c r="D173" i="4" s="1"/>
  <c r="E218" i="2"/>
  <c r="D169" i="4" s="1"/>
  <c r="E215" i="2"/>
  <c r="D168" i="4" s="1"/>
  <c r="E211" i="2"/>
  <c r="D166" i="4" s="1"/>
  <c r="E206" i="2"/>
  <c r="D164" i="4" s="1"/>
  <c r="E199" i="2"/>
  <c r="D163" i="4" s="1"/>
  <c r="E190" i="2"/>
  <c r="D160" i="4" s="1"/>
  <c r="E184" i="2"/>
  <c r="D158" i="4" s="1"/>
  <c r="E178" i="2"/>
  <c r="D156" i="4" s="1"/>
  <c r="E166" i="2"/>
  <c r="D155" i="4" s="1"/>
  <c r="E162" i="2"/>
  <c r="D151" i="4" s="1"/>
  <c r="E158" i="2"/>
  <c r="D150" i="4" s="1"/>
  <c r="E157" i="2"/>
  <c r="D149" i="4" s="1"/>
  <c r="E145" i="2"/>
  <c r="D147" i="4" s="1"/>
  <c r="E144" i="2"/>
  <c r="D146" i="4" s="1"/>
  <c r="E137" i="2"/>
  <c r="D143" i="4" s="1"/>
  <c r="E131" i="2"/>
  <c r="D141" i="4" s="1"/>
  <c r="E130" i="2"/>
  <c r="D140" i="4" s="1"/>
  <c r="E124" i="2"/>
  <c r="D138" i="4" s="1"/>
  <c r="E123" i="2"/>
  <c r="D137" i="4" s="1"/>
  <c r="E112" i="2"/>
  <c r="D135" i="4" s="1"/>
  <c r="E105" i="2"/>
  <c r="D134" i="4" s="1"/>
  <c r="E94" i="2"/>
  <c r="D133" i="4" s="1"/>
  <c r="E89" i="2"/>
  <c r="D131" i="4" s="1"/>
  <c r="E88" i="2"/>
  <c r="D130" i="4" s="1"/>
  <c r="E83" i="2"/>
  <c r="D128" i="4" s="1"/>
  <c r="E82" i="2"/>
  <c r="D127" i="4" s="1"/>
  <c r="E76" i="2"/>
  <c r="D125" i="4" s="1"/>
  <c r="E75" i="2"/>
  <c r="D124" i="4" s="1"/>
  <c r="E69" i="2"/>
  <c r="D122" i="4" s="1"/>
  <c r="E68" i="2"/>
  <c r="D121" i="4" s="1"/>
  <c r="E63" i="2"/>
  <c r="D118" i="4" s="1"/>
  <c r="E57" i="2"/>
  <c r="D117" i="4" s="1"/>
  <c r="E56" i="2"/>
  <c r="D116" i="4" s="1"/>
  <c r="E55" i="2"/>
  <c r="D115" i="4" s="1"/>
  <c r="E47" i="2"/>
  <c r="D113" i="4" s="1"/>
  <c r="E44" i="2"/>
  <c r="D112" i="4" s="1"/>
  <c r="E41" i="2"/>
  <c r="D111" i="4" s="1"/>
  <c r="E31" i="2"/>
  <c r="D109" i="4" s="1"/>
  <c r="E22" i="2"/>
  <c r="D108" i="4" s="1"/>
  <c r="E18" i="2"/>
  <c r="D106" i="4" s="1"/>
  <c r="E10" i="2"/>
  <c r="D103" i="4" s="1"/>
  <c r="E14" i="2"/>
  <c r="D104" i="4" s="1"/>
  <c r="D70"/>
  <c r="D71"/>
  <c r="D74"/>
  <c r="D75"/>
  <c r="E217" i="5"/>
  <c r="D99" i="4" s="1"/>
  <c r="E210" i="5"/>
  <c r="D98" i="4" s="1"/>
  <c r="E203" i="5"/>
  <c r="D97" i="4" s="1"/>
  <c r="E196" i="5"/>
  <c r="D96" i="4" s="1"/>
  <c r="E189" i="5"/>
  <c r="D95" i="4" s="1"/>
  <c r="E182" i="5"/>
  <c r="D94" i="4" s="1"/>
  <c r="E175" i="5"/>
  <c r="D93" i="4" s="1"/>
  <c r="E169" i="5"/>
  <c r="D91" i="4" s="1"/>
  <c r="E164" i="5"/>
  <c r="D90" i="4" s="1"/>
  <c r="E158" i="5"/>
  <c r="D88" i="4" s="1"/>
  <c r="E150" i="5"/>
  <c r="D86" i="4" s="1"/>
  <c r="E143" i="5"/>
  <c r="D85" i="4" s="1"/>
  <c r="E138" i="5"/>
  <c r="D84" i="4" s="1"/>
  <c r="D83"/>
  <c r="D68"/>
  <c r="E98" i="5"/>
  <c r="D66" i="4" s="1"/>
  <c r="E95" i="5"/>
  <c r="D65" i="4" s="1"/>
  <c r="E87" i="5"/>
  <c r="D63" i="4" s="1"/>
  <c r="E78" i="5"/>
  <c r="D62" i="4" s="1"/>
  <c r="E77" i="5"/>
  <c r="D61" i="4" s="1"/>
  <c r="E61" i="5"/>
  <c r="D59" i="4" s="1"/>
  <c r="E60" i="5"/>
  <c r="D58" i="4" s="1"/>
  <c r="D57"/>
  <c r="E49" i="5"/>
  <c r="D55" i="4" s="1"/>
  <c r="E42" i="5"/>
  <c r="D53" i="4" s="1"/>
  <c r="D52"/>
  <c r="E35" i="5"/>
  <c r="D50" i="4" s="1"/>
  <c r="E27" i="5"/>
  <c r="D47" i="4" s="1"/>
  <c r="E23" i="5"/>
  <c r="D46" i="4" s="1"/>
  <c r="E19" i="5"/>
  <c r="D44" i="4" s="1"/>
  <c r="E16" i="5"/>
  <c r="D43" i="4" s="1"/>
  <c r="E10" i="5"/>
  <c r="D42" i="4" s="1"/>
  <c r="E82" i="1"/>
  <c r="D39" i="4" s="1"/>
  <c r="E79" i="1"/>
  <c r="D38" i="4" s="1"/>
  <c r="E75" i="1"/>
  <c r="D36" i="4" s="1"/>
  <c r="E72" i="1"/>
  <c r="D35" i="4" s="1"/>
  <c r="E68" i="1"/>
  <c r="D33" i="4" s="1"/>
  <c r="E64" i="1"/>
  <c r="D31" i="4" s="1"/>
  <c r="E60" i="1"/>
  <c r="D29" i="4" s="1"/>
  <c r="E57" i="1"/>
  <c r="D28" i="4" s="1"/>
  <c r="E53" i="1"/>
  <c r="D26" i="4" s="1"/>
  <c r="E50" i="1"/>
  <c r="D25" i="4" s="1"/>
  <c r="E42" i="1"/>
  <c r="D23" i="4" s="1"/>
  <c r="E41" i="1"/>
  <c r="D22" i="4" s="1"/>
  <c r="E40" i="1"/>
  <c r="D21" i="4" s="1"/>
  <c r="E47" i="1"/>
  <c r="D24" i="4" s="1"/>
  <c r="E35" i="1"/>
  <c r="D19" i="4" s="1"/>
  <c r="E13" i="1"/>
  <c r="D11" i="4" s="1"/>
  <c r="E29" i="1"/>
  <c r="D17" i="4" s="1"/>
  <c r="E22" i="1"/>
  <c r="D14" i="4" s="1"/>
  <c r="E18" i="1"/>
  <c r="D12" i="4" s="1"/>
  <c r="D10"/>
  <c r="D263" l="1"/>
  <c r="D153"/>
  <c r="D152"/>
</calcChain>
</file>

<file path=xl/sharedStrings.xml><?xml version="1.0" encoding="utf-8"?>
<sst xmlns="http://schemas.openxmlformats.org/spreadsheetml/2006/main" count="3927" uniqueCount="1493">
  <si>
    <t>Показатели</t>
  </si>
  <si>
    <t>мониторинга системы образования</t>
  </si>
  <si>
    <t>Значение показателя</t>
  </si>
  <si>
    <t>1.1.1.</t>
  </si>
  <si>
    <t>I. Общее образование</t>
  </si>
  <si>
    <t>1. Сведения о развитии дошкольного образования</t>
  </si>
  <si>
    <t>Уровень доступности дошкольного образования и численность населения, получающего дошкольное образование</t>
  </si>
  <si>
    <t>№ п/п</t>
  </si>
  <si>
    <t>1.1.</t>
  </si>
  <si>
    <t>Доступность дошкольного образования (отношение численности детей в возрасте от 3 до 7 лет, получивших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t>
  </si>
  <si>
    <t>процент</t>
  </si>
  <si>
    <t>Источник информации</t>
  </si>
  <si>
    <t>Единицы измерения</t>
  </si>
  <si>
    <t>численность воспитанников в возрасте 3 - 6 лет (число полных лет) дошкольных образовательных организаций</t>
  </si>
  <si>
    <t>85-к раздел 2.2, строка 01, графы 7, 8, 9, 10</t>
  </si>
  <si>
    <t>численность детей в возрасте 3 - 6 лет (число полных лет), стоящих на учете для определения в дошкольные образовательные организации</t>
  </si>
  <si>
    <t>78-РИК раздел 2, строки 05, 06, 07, 08, графа 3</t>
  </si>
  <si>
    <t>Характеристика разреза наблюдения</t>
  </si>
  <si>
    <t>Российская Федерация; субъекты Российской Федерации; города и поселки городского типа, сельская местность</t>
  </si>
  <si>
    <t>Охват детей дошкольными образовательными организациями (отношение численности детей, посещающих дошкольные образовательные организации, к численности детей в возрасте от 2 месяцев до 7 лет включительно, скорректированной на численность детей соответствующих возрастов, обучающихся в общеобразовательных организациях)</t>
  </si>
  <si>
    <t>1.1.2.</t>
  </si>
  <si>
    <t>численность воспитанников образовательных организаций (включая филиалы), реализующих образовательные программы дошкольного образования</t>
  </si>
  <si>
    <t>85-к раздел 2.1, строка 01, графа 3</t>
  </si>
  <si>
    <t>численность детей в возрасте от 2 месяцев (численность детей в возрасте от 2 месяцев до 1 года принимается как 10/12 численности детей в возрасте до 1 года) до 7 лет включительно (на 1 января следующего за отчетным года)</t>
  </si>
  <si>
    <t>Демографические данные</t>
  </si>
  <si>
    <t>численность детей в возрасте 5 - 7 лет, обучающихся в образовательных организациях, реализующих образовательные программы начального общего образования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t>
  </si>
  <si>
    <t xml:space="preserve">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t>
  </si>
  <si>
    <t>1.1.3.</t>
  </si>
  <si>
    <t>численность воспитанников частных образовательных организаций (включая филиалы), реализующих образовательные программы дошкольного образования</t>
  </si>
  <si>
    <t>численность воспитанников образовательных организаций (включая филиалы), реализующих образовательные программы дошкольного образования, - всего</t>
  </si>
  <si>
    <t>Российская Федерация; субъекты Российской Федерации</t>
  </si>
  <si>
    <t>Содержание образовательной деятельности и организация образовательного процесса по образовательным программам дошкольного образования</t>
  </si>
  <si>
    <t>1.2.</t>
  </si>
  <si>
    <t>1.2.1.</t>
  </si>
  <si>
    <t>численность воспитанников образовательных организаций (включая филиалы), реализующих образовательные программы дошкольного образования, обучающихся в группах кратковременного пребывания</t>
  </si>
  <si>
    <t>85-к раздел 2.1, строка 18, графа 3</t>
  </si>
  <si>
    <t>Российская Федерация; города и поселки городского типа, сельская местность</t>
  </si>
  <si>
    <t>Кадровое обеспечение дошкольных образовательных организаций и оценка уровня заработной платы педагогических работников</t>
  </si>
  <si>
    <t>1.3.</t>
  </si>
  <si>
    <t>Численность воспитанников организаций дошкольного образования в расчете на 1 педагогического работника</t>
  </si>
  <si>
    <t>Удельный вес численности детей, обучающихся в группах кратковременного пребывания, в общей численности воспитанников дошкольных образовательных организаций</t>
  </si>
  <si>
    <t>1.3.1.</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</si>
  <si>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дошкольного образования</t>
  </si>
  <si>
    <t>85-к раздел 5.2, справка, строка 13 графа 3</t>
  </si>
  <si>
    <t>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(по государственным и муниципальным образовательным организациям)</t>
  </si>
  <si>
    <t>1.3.2.</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</si>
  <si>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 - всего</t>
  </si>
  <si>
    <t>ЗП-образование строка 04, графа 3</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</si>
  <si>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образования, - всего</t>
  </si>
  <si>
    <t>ЗП-образование строка 05, графа 3</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</si>
  <si>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t>
  </si>
  <si>
    <t>ЗП-образование строка 04, графа 1</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</si>
  <si>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</si>
  <si>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ЗП-образование строка 05, графа 1</t>
  </si>
  <si>
    <t>Российская Федерация, субъекты Российской Федерации</t>
  </si>
  <si>
    <t>Материально-техническое и информационное обеспечение дошкольных образовательных организаций</t>
  </si>
  <si>
    <t>1.4.</t>
  </si>
  <si>
    <t xml:space="preserve">Площадь помещений, используемых непосредственно для нужд дошкольных образовательных организаций, в расчете на одного воспитанника </t>
  </si>
  <si>
    <t>1.4.1.</t>
  </si>
  <si>
    <t>общая площадь помещений, реально используемых непосредственно для нужд дошкольных образовательных организаций (включая филиалы; без учета организаций, деятельность которых приостановлена; без учета площади помещений, сданных в аренду (субаренду))</t>
  </si>
  <si>
    <t>85-к раздел 4.1, строка 02, графа 3</t>
  </si>
  <si>
    <t xml:space="preserve"> 85-к раздел 4.1, строка 02 графа 6</t>
  </si>
  <si>
    <t>76-РИК раздел 5, строки 01, 02, графа 7</t>
  </si>
  <si>
    <t>Д-9 раздел 5, строки 01, 02, графа 7</t>
  </si>
  <si>
    <t>численность воспитанников дошкольных образовательных организаций (включая филиалы)</t>
  </si>
  <si>
    <t xml:space="preserve"> (85-к раздел 2.1, строка 01, графа 3)</t>
  </si>
  <si>
    <t>1.4.2.</t>
  </si>
  <si>
    <t>число дошкольных образовательных организаций с учетом находящихся на капитальном ремонте (включая филиалы), имеющих водоснабжение</t>
  </si>
  <si>
    <t>85-к раздел 4.2, строка 05, графа 3</t>
  </si>
  <si>
    <t>число дошкольных образовательных организаций с учетом находящихся на капитальном ремонте (включая филиалы), имеющих центральное отопление</t>
  </si>
  <si>
    <t>85-к раздел 4.2, строка 04, графа 3</t>
  </si>
  <si>
    <t>число дошкольных образовательных организаций с учетом находящихся на капитальном ремонте (включая филиалы), имеющих канализацию</t>
  </si>
  <si>
    <t>85-к раздел 4.2, строка 06, графа 3</t>
  </si>
  <si>
    <t>число дошкольных образовательных организаций с учетом находящихся на капитальном ремонте (включая филиалы)</t>
  </si>
  <si>
    <t>85-к раздел 1.2, строка 01-04, графа 3</t>
  </si>
  <si>
    <t>Российская Федерация, субъекты Российской Федерации; города и поселки городского типа, сельская местность</t>
  </si>
  <si>
    <t>Удельный вес числа организаций, имеющих водоснабжение, центральное отопление, канализацию, в общем числе дошкольных образовательных организаций:</t>
  </si>
  <si>
    <t>водоснабжение</t>
  </si>
  <si>
    <t>центральное отопление</t>
  </si>
  <si>
    <t xml:space="preserve">канализацию </t>
  </si>
  <si>
    <t>Удельный вес числа организаций, имеющих физкультурные залы, в общем числе дошкольных образовательных организаций</t>
  </si>
  <si>
    <t>1.4.3.</t>
  </si>
  <si>
    <t>число дошкольных образовательных организаций с учетом находящихся на капитальном ремонте (включая филиалы), имеющих физкультурные залы</t>
  </si>
  <si>
    <t>85-к раздел 4.1, строка 08</t>
  </si>
  <si>
    <t>Удельный вес числа организаций, имеющих закрытые плавательные бассейны, в общем числе дошкольных образовательных организаций</t>
  </si>
  <si>
    <t>1.4.4.</t>
  </si>
  <si>
    <t>число дошкольных образовательных организаций (включая филиалы), имеющих закрытые плавательные бассейны</t>
  </si>
  <si>
    <t>85-к раздел 4.1, строка 09</t>
  </si>
  <si>
    <t>число дошкольных образовательных организаций (включая филиалы)</t>
  </si>
  <si>
    <t>Число персональных компьютеров, доступных для использования детьми, в расчете на 100 воспитанников дошкольных образовательных организаций</t>
  </si>
  <si>
    <t>1.4.5.</t>
  </si>
  <si>
    <t>число персональных компьютеров в дошкольных образовательных организациях, с учетом находящихся на капитальном ремонте, доступных для использования детьми (включая филиалы)</t>
  </si>
  <si>
    <t>85-к раздел 4.2, строка 11</t>
  </si>
  <si>
    <t>численность воспитанников дошкольных образовательных организаций (включая филиалы) в возрасте 3 года и старше</t>
  </si>
  <si>
    <t>85-к раздел 2.2, строка 01, графы 7, 8, 9, 10, 11</t>
  </si>
  <si>
    <t>Условия получения дошкольного образования лицами с ограниченными возможностями здоровья и инвалидами</t>
  </si>
  <si>
    <t>1.5.</t>
  </si>
  <si>
    <t xml:space="preserve">Удельный вес численности детей с ограниченными возможностями здоровья в общей численности воспитанников дошкольных образовательных организаций </t>
  </si>
  <si>
    <t>1.5.1.</t>
  </si>
  <si>
    <t>численность детей с ограниченными возможностями здоровья, обучающихся в образовательных организациях (включая филиалы), реализующих образовательные программы дошкольного образования</t>
  </si>
  <si>
    <t>85-к раздел 2.1, строка 01, графа 5</t>
  </si>
  <si>
    <t>раздел 2.1, строка 01, графа 3</t>
  </si>
  <si>
    <t>Российская Федерация; города и поселки городского типа; сельская местность</t>
  </si>
  <si>
    <t xml:space="preserve">Удельный вес численности детей-инвалидов в общей численности воспитанников дошкольных образовательных организаций </t>
  </si>
  <si>
    <t>1.5.2.</t>
  </si>
  <si>
    <t>численность детей-инвалидов, обучающихся в образовательных организациях (включая филиалы), реализующих образовательные программы дошкольного образования</t>
  </si>
  <si>
    <t>85-к раздел 2.2, строка 05</t>
  </si>
  <si>
    <t>Российская Федерация; субъекты Российской Федерации; города и поселки городского типа; сельская местность</t>
  </si>
  <si>
    <t>Состояние здоровья лиц, обучающихся по программам дошкольного образования</t>
  </si>
  <si>
    <t>1.6.</t>
  </si>
  <si>
    <t xml:space="preserve">Пропущено дней по болезни одним ребенком в дошкольной образовательной организации в год </t>
  </si>
  <si>
    <t>1.6.1.</t>
  </si>
  <si>
    <t>число дней, пропущенных воспитанниками образовательных организаций (включая филиалы), реализующих образовательные программы дошкольного образования, по болезни</t>
  </si>
  <si>
    <t>85-к раздел 2.3, строка 03, графа 3</t>
  </si>
  <si>
    <t>среднегодовая численность воспитанников образовательных организаций (включая филиалы), реализующих образовательные программы дошкольного образования</t>
  </si>
  <si>
    <t>85-к раздел 2.5, строка 10</t>
  </si>
  <si>
    <t>Российская Федерация</t>
  </si>
  <si>
    <t>Изменение сети дошкольных образовательных организаций (в том числе ликвидация и реорганизация организаций, осуществляющих образовательную деятельность)</t>
  </si>
  <si>
    <t>1.7.</t>
  </si>
  <si>
    <t>Темп роста числа дошкольных образовательных организаций</t>
  </si>
  <si>
    <t>1.7.1.</t>
  </si>
  <si>
    <t>число дошкольных образовательных организаций с учетом находящихся на капитальном ремонте (без учета филиалов) в отчетном году t</t>
  </si>
  <si>
    <t>85-к раздел 1.1, строка 01, графа 3 отчетный год</t>
  </si>
  <si>
    <t>85-к раздел 1.1, строка 01, графа 3 предыдущий год</t>
  </si>
  <si>
    <t>число дошкольных образовательных организаций с учетом находящихся на капитальном ремонте (без учета филиалов) в году t-1, предшествовавшем отчетному году t</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</si>
  <si>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</si>
  <si>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Финансово-экономическая деятельность дошкольных образовательных организаций</t>
  </si>
  <si>
    <t>1.8.</t>
  </si>
  <si>
    <t xml:space="preserve">Общий объем финансовых средств, поступивших в дошкольные образовательные организации, в расчете на одного воспитанника </t>
  </si>
  <si>
    <t>1.8.1.</t>
  </si>
  <si>
    <t>общий объем финансирования дошкольных образовательных организаций (включая филиалы)</t>
  </si>
  <si>
    <t>85-к раздел 5.1, строка 01, графа 3</t>
  </si>
  <si>
    <t>среднегодовая численность воспитанников дошкольных образовательных организаций (включая филиалы)</t>
  </si>
  <si>
    <t>1.8.2.</t>
  </si>
  <si>
    <t>Удельный вес финансовых средств от приносящей доход деятельности в общем объеме финансовых средств дошкольных образовательных организаций</t>
  </si>
  <si>
    <t>объем финансовых средств от приносящей доход деятельности (внебюджетных средств), поступивших в дошкольные образовательные организации (включая филиалы)</t>
  </si>
  <si>
    <t>85-к раздел 5.1, строка 06, графа 3</t>
  </si>
  <si>
    <t>Создание безопасных условий при организации образовательного процесса в дошкольных образовательных организациях</t>
  </si>
  <si>
    <t>1.9.</t>
  </si>
  <si>
    <t xml:space="preserve">Удельный вес числа организаций, здания которых находятся в аварийном состоянии, в общем числе дошкольных образовательных организаций </t>
  </si>
  <si>
    <t>1.9.1.</t>
  </si>
  <si>
    <t>число дошкольных образовательных организаций с учетом находящихся на капитальном ремонте (включая филиалы), здания которых находятся в аварийном состоянии</t>
  </si>
  <si>
    <t>85-к раздел 4.2, строка 08</t>
  </si>
  <si>
    <t>Удельный вес числа организаций, здания которых требуют капитального ремонта, в общем числе дошкольных образовательных организаций</t>
  </si>
  <si>
    <t>1.9.2.</t>
  </si>
  <si>
    <t>число дошкольных образовательных организаций (включая филиалы), здания которых требуют капитального ремонта</t>
  </si>
  <si>
    <t>85-к раздел 4.2, строка 09</t>
  </si>
  <si>
    <t xml:space="preserve">Российская Федерация; субъекты Российской Федерации; города и поселки городского типа; сельская местность </t>
  </si>
  <si>
    <t>2. Сведения о развитии начального общего образования, основного общего образования и среднего общего образования</t>
  </si>
  <si>
    <t>Уровень доступности начального общего образования, основного общего образования и среднего общего образования и численность населения, получающего начальное общее образование, основное общее образование и среднее общее образование</t>
  </si>
  <si>
    <t>2.1.</t>
  </si>
  <si>
    <t>Охват детей начальным общим, основным общим и средним общим образованием (отношение численности учащихся, осваивающих образовательные программы начального общего, основного общего или среднего общего образования, к численности детей в возрасте 7 - 17 лет)</t>
  </si>
  <si>
    <t>2.1.1.</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</si>
  <si>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</si>
  <si>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76-РИК раздел 1.2 строка 01, графа 5</t>
  </si>
  <si>
    <t>численность обучающихся вечерних (сменных) общеобразовательных организаций (включая филиалы)</t>
  </si>
  <si>
    <t>СВ-1, раздел 3 строка 8, графа 8</t>
  </si>
  <si>
    <t>численность обучающихся в отделениях на базе основного общего образования образовательных организаций, реализующих образовательные программы среднего профессионального образования</t>
  </si>
  <si>
    <t>профтех-1 раздел 1 строка 04 графа 17</t>
  </si>
  <si>
    <t>численность обучающихся, осваивающих образовательные программы на базе основного общего образования в образовательных организациях, реализующих образовательные программы среднего профессионального образования</t>
  </si>
  <si>
    <t>СПО-1 раздел 2.1.2 строка 01 графа 17</t>
  </si>
  <si>
    <t>численность постоянного населения в возрасте 7 - 17 лет (на 1 января следующего за отчетным года)</t>
  </si>
  <si>
    <t>демографические данные</t>
  </si>
  <si>
    <t>Российская Федерация; субъекты Российской Федерации.</t>
  </si>
  <si>
    <t>Удельный вес численности учащихся общеобразовательных организаций, обучающихся в соответствии с федеральным государственным образовательным стандартом, в общей численности учащихся общеобразовательных организаций</t>
  </si>
  <si>
    <t>2.1.2.</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</si>
  <si>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осваивающих образовательные программы, соответствующие требованиям федеральных государственных образовательных стандартов начального общего, основного общего и среднего общего образования</t>
  </si>
  <si>
    <t>дополнительная информация</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</si>
  <si>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</si>
  <si>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</si>
  <si>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Оценка родителями учащихся общеобразовательных организаций возможности выбора общеобразовательной организации (оценка удельного веса численности родителей учащихся, отдавших своих детей в конкретную школу по причине отсутствия других вариантов для выбора, в общей численности родителей учащихся общеобразовательных организаций)</t>
  </si>
  <si>
    <t>2.1.3.</t>
  </si>
  <si>
    <t>численность респондентов (родителей учащихся общеобразовательных организаций), выбравших при ответе на вопрос анкеты "Рассматривали ли Вы при поступлении в данную школу наряду с ней другие возможные варианты или нет? (отметьте, пожалуйста, один ответ)" вариант "Нет, т.к. она единственная в нашем населенном пункте"</t>
  </si>
  <si>
    <t>Социологический опрос родителей учащихся общеобразовательных организаций</t>
  </si>
  <si>
    <t>численность респондентов (родителей учащихся общеобразовательных организаций), отвечавших на вопрос анкеты "Рассматривали ли Вы при поступлении в данную школу наряду с ней другие возможные варианты или нет? (отметьте, пожалуйста, один ответ)"</t>
  </si>
  <si>
    <t>Содержание образовательной деятельности и организация образовательного процесса по образовательным программам начального общего образования, основного общего образования и среднего общего образования</t>
  </si>
  <si>
    <t>2.2.</t>
  </si>
  <si>
    <t>Удельный вес численности лиц, занимающихся во вторую и третью смены, в общей численности учащихся общеобразовательных организаций</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</si>
  <si>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во вторую смену</t>
  </si>
  <si>
    <t>76-РИК раздел 1.2, срока 21,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</si>
  <si>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 третью смену</t>
  </si>
  <si>
    <t>76-РИК раздел 1.2, срока 22,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</si>
  <si>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</si>
  <si>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</si>
  <si>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2.2.1.</t>
  </si>
  <si>
    <t xml:space="preserve">Удельный вес численности лиц, углубленно изучающих отдельные предметы, в общей численности учащихся общеобразовательных организаций </t>
  </si>
  <si>
    <t>2.2.2.</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</si>
  <si>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с углубленным изучением отдельных предметов</t>
  </si>
  <si>
    <t>Д-8, раздел 2 строка 01, графа 11</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</si>
  <si>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t>
  </si>
  <si>
    <t>Кадровое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 а также оценка уровня заработной платы педагогических работников</t>
  </si>
  <si>
    <t>Численность учащихся в общеобразовательных организациях в расчете на 1 педагогического работника</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</si>
  <si>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</si>
  <si>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</si>
  <si>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83-РИК (сводная) раздел 1.1, строка 07, графа 3</t>
  </si>
  <si>
    <t>83-РИК (сводная) раздел 2.1, строка 07, графа 3</t>
  </si>
  <si>
    <t>2.3.</t>
  </si>
  <si>
    <t>2.3.1.</t>
  </si>
  <si>
    <t>Россия,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</si>
  <si>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Удельный вес численности учителей в возрасте до 35 лет в общей численности учителей общеобразовательных организаций</t>
  </si>
  <si>
    <t>2.3.2.</t>
  </si>
  <si>
    <t>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в возрасте до 35 лет</t>
  </si>
  <si>
    <t>83-РИК (сводная) раздел 1.1, строка 08, графа 26, 27</t>
  </si>
  <si>
    <t>83-РИК (сводная) раздел 2.1, строка 08, графа 26, 27</t>
  </si>
  <si>
    <t>общая 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</si>
  <si>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83-РИК (сводная) раздел 1.1, строка 08, графа 3</t>
  </si>
  <si>
    <t>83-РИК (сводная) раздел 2.1, строка 08, графа 3</t>
  </si>
  <si>
    <t>2.3.3.</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</si>
  <si>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</si>
  <si>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ЗП-образование, строка 05, графа 3</t>
  </si>
  <si>
    <t>фонд начисленной заработной платы учителей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</si>
  <si>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ЗП-образование строка 06, графа 3</t>
  </si>
  <si>
    <t>средняя численность учителей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</si>
  <si>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ЗП-образование строка 06, графа 1</t>
  </si>
  <si>
    <t>среднемесячная номинальная начисленная заработная плата в субъекте Российской Федерации</t>
  </si>
  <si>
    <t>П-4</t>
  </si>
  <si>
    <t>из них учителей</t>
  </si>
  <si>
    <t>всего</t>
  </si>
  <si>
    <t>Материально-техническое и информационное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t>
  </si>
  <si>
    <t>2.4.</t>
  </si>
  <si>
    <t xml:space="preserve">Общая площадь всех помещений общеобразовательных организаций в расчете на одного учащегося </t>
  </si>
  <si>
    <t>2.4.1.</t>
  </si>
  <si>
    <t>общая площадь помещений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</si>
  <si>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Д-4, раздел 1, строка 03, графа 3</t>
  </si>
  <si>
    <t>Д-4, раздел 2, строка 03, графа 3</t>
  </si>
  <si>
    <t>общая площадь помещений вечерних (сменных) общеобразовательных организаций (включая филиалы)</t>
  </si>
  <si>
    <t>СВ-1 раздел 8, строка 03, графа 3</t>
  </si>
  <si>
    <t>76-РИК, раздел 1.2, строка 01,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</si>
  <si>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во вторую смену</t>
  </si>
  <si>
    <t>76-РИК раздел 1.2, строка 21,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</si>
  <si>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 третью смену</t>
  </si>
  <si>
    <t>76-РИК раздел 1.2, строка 22, графа 5</t>
  </si>
  <si>
    <t>численность учащихся вечерних (сменных) общеобразовательных организаций (включая филиалы), обучающихся по очной форме обучения</t>
  </si>
  <si>
    <t>СВ-1 раздел 3, строка 08, графа 4</t>
  </si>
  <si>
    <t>численность учащихся вечерних (сменных) общеобразовательных организаций (включая филиалы), обучающихся по заочной форме обучения</t>
  </si>
  <si>
    <t>СВ-1 раздел 3, строка 08, графа 6</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</si>
  <si>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</si>
  <si>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Удельный вес числа организаций, имеющих водопровод, центральное отопление, канализацию,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</si>
  <si>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t>
  </si>
  <si>
    <t>водопровод</t>
  </si>
  <si>
    <t>Д-4 раздел 1, строка 36, графа 3</t>
  </si>
  <si>
    <t>Д-4 раздел 2, строка 36, графа 3</t>
  </si>
  <si>
    <t>Д-4 раздел 1, строка 37, графа 3</t>
  </si>
  <si>
    <t>Д-4 раздел 2, строка 37, графа 3</t>
  </si>
  <si>
    <t>канализацию</t>
  </si>
  <si>
    <t>Д-4 раздел 1, строка 38, графа 3</t>
  </si>
  <si>
    <t>Д-4 раздел 2, строка 38, графа 3</t>
  </si>
  <si>
    <t>число вечерних (сменных) общеобразовательных организаций (включая филиалы), имеющих:</t>
  </si>
  <si>
    <t>СВ-1 раздел 8, строка 36, графа 3</t>
  </si>
  <si>
    <t>СВ-1 раздел 8, строка 37, графа 3</t>
  </si>
  <si>
    <t>СВ-1 раздел 8, строка 38, графа 3</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</si>
  <si>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</si>
  <si>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Д-4 раздел 1, строка 01, графа 3</t>
  </si>
  <si>
    <t>Д-4 раздел 2, строка 01, графа 3)</t>
  </si>
  <si>
    <t>число вечерних (сменных образовательных организаций (включая филиалы)</t>
  </si>
  <si>
    <t>СВ-1 раздел 8, строка 01, графа 3</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</si>
  <si>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</si>
  <si>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2.4.2.</t>
  </si>
  <si>
    <t>2.4.3.</t>
  </si>
  <si>
    <t>число компьютеров, используемых в учебных целях,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</si>
  <si>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Д-4 раздел 1, строка 51, графа 3</t>
  </si>
  <si>
    <t>Д-4 раздел 2, строка 51, графа 3</t>
  </si>
  <si>
    <t>число компьютеров, используемых в учебных целях, имеющих доступ к Интернету,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</si>
  <si>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Д-4 раздел 1, строка 54, графа 3</t>
  </si>
  <si>
    <t>Д-4 раздел 2, строка 54, графа 3</t>
  </si>
  <si>
    <t>число компьютеров, используемых в учебных целях, в вечерних (сменных) общеобразовательных организациях (включая филиалы)</t>
  </si>
  <si>
    <t>СВ-1 раздел 8, строка 51, графа 3</t>
  </si>
  <si>
    <t>число компьютеров, используемых в учебных целях, имеющих доступ к Интернету, в вечерних (сменных) общеобразовательных организациях (включая филиалы)</t>
  </si>
  <si>
    <t>СВ-1 раздел 8, строка 54, графа 3</t>
  </si>
  <si>
    <t>76-РИК раздел 1.2, строка 01, графа 5</t>
  </si>
  <si>
    <t>численность учащихся вечерних (сменных) общеобразовательных организаций (включая филиалы)</t>
  </si>
  <si>
    <t>СВ-1 раздел 3, строка 08, графа 8</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</si>
  <si>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</si>
  <si>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Число персональных компьютеров, используемых в учебных целях, в расчете на 100 учащихся общеобразовательных организаций:</t>
  </si>
  <si>
    <t xml:space="preserve">имеющих доступ к Интернету </t>
  </si>
  <si>
    <t>Удельный вес числа общеобразовательных организаций, имеющих скорость подключения к сети Интернет от 1 Мбит/с и выше, в общем числе общеобразовательных организаций, подключенных к сети Интернет</t>
  </si>
  <si>
    <t>2.4.4.</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</si>
  <si>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скорость подключения к сети Интернет от 1 Мбит/с и выше</t>
  </si>
  <si>
    <t>Д-4 раздел 1, строка 63, 64, графа 3</t>
  </si>
  <si>
    <t>Д-4 раздел 2 строка 63, 64, графа 3</t>
  </si>
  <si>
    <t>число вечерних (сменных) общеобразовательных организаций (включая филиалы), имеющих скорость подключения к сети Интернет от 1 Мбит/с и выше</t>
  </si>
  <si>
    <t>СВ-1 раздел 8, строка 63, 64, графа 3</t>
  </si>
  <si>
    <t>Д-4 раздел 1, строка 01 графа 3</t>
  </si>
  <si>
    <t>Д-4 раздел 2, строка 01 графа 3</t>
  </si>
  <si>
    <t>число вечерних (сменных) общеобразовательных организаций (включая филиалы)</t>
  </si>
  <si>
    <t>СВ-1 раздел 8, строка 01 графа 3</t>
  </si>
  <si>
    <t>Условия получения начального общего, основного общего и среднего общего образования лицами с ограниченными возможностями здоровья и инвалидами</t>
  </si>
  <si>
    <t>Удельный вес численности детей с ограниченными возможностями здоровья, обучающихся в классах, не являющихся специальными (коррекционными), общеобразовательных организаций, в общей численности детей с ограниченными возможностями здоровья, обучающихся в общеобразовательных организациях</t>
  </si>
  <si>
    <t>численность обучающихся с ограниченными возможностями здоровья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</si>
  <si>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76-РИК раздел 1.2, строка 23, графа 5</t>
  </si>
  <si>
    <t>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</si>
  <si>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76-РИК раздел 13. строка 01, графа 5</t>
  </si>
  <si>
    <t>2.5.1.</t>
  </si>
  <si>
    <t>2.5.</t>
  </si>
  <si>
    <t>Удельный вес численности детей-инвалидов, обучающихся в классах, не являющихся специальными (коррекционными), общеобразовательных организаций, в общей численности детей-инвалидов, обучающихся в общеобразовательных организациях</t>
  </si>
  <si>
    <t>2.5.2.</t>
  </si>
  <si>
    <t>численность детей-инвалидов, обучающихся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</si>
  <si>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76-РИК раздел 1.2, строка 32</t>
  </si>
  <si>
    <t>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</si>
  <si>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76-РИК раздел 14, строка 01, графа 5</t>
  </si>
  <si>
    <t>2.6.</t>
  </si>
  <si>
    <t>Результаты аттестации лиц, обучающихся по образовательным программам начального общего образования, основного общего образования и среднего общего образования</t>
  </si>
  <si>
    <t>Отношение среднего балла единого государственного экзамена (далее - ЕГЭ) (в расчете на 1 предмет) в 10% общеобразовательных организаций с лучшими результатами ЕГЭ к среднему баллу ЕГЭ (в расчете на 1 предмет) в 10% общеобразовательных организаций с худшими результатами ЕГЭ</t>
  </si>
  <si>
    <t>среднее значение количества баллов по ЕГЭ (в расчете на один предмет), полученных выпускниками, завершившими обучение по образовательным программам среднего общего образования, 10% образовательных организаций, реализующих образовательные программы среднего общего образования, с лучшими результатами ЕГЭ</t>
  </si>
  <si>
    <t>база данных результатов ЕГЭ</t>
  </si>
  <si>
    <t>среднее значение количества баллов по ЕГЭ (в расчете на один предмет), полученных выпускниками, завершившими обучение по образовательным программам среднего общего образования, 10% образовательных организаций, реализующих образовательные программы среднего общего образования, с худшими результатами ЕГЭ</t>
  </si>
  <si>
    <t>2.6.1.</t>
  </si>
  <si>
    <t xml:space="preserve">Среднее значение количества баллов по ЕГЭ, полученных выпускниками, освоившими образовательные программы среднего общего образования: по математике; по русскому языку </t>
  </si>
  <si>
    <t>2.6.2.</t>
  </si>
  <si>
    <t>среднее значение тестовых баллов, полученных выпускниками, завершившими обучение по образовательным программам среднего общего образования, по результатам ЕГЭ по предмету i</t>
  </si>
  <si>
    <t>русский язык</t>
  </si>
  <si>
    <t>математика</t>
  </si>
  <si>
    <t>2.6.3.</t>
  </si>
  <si>
    <t>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 по математике; по русскому языку</t>
  </si>
  <si>
    <t>2.6.4.</t>
  </si>
  <si>
    <t>среднее значение тестовых баллов, полученных выпускниками, завершившими обучение по образовательным программам основного общего образования, по результатам ГИА по предмету i</t>
  </si>
  <si>
    <t>база данных результатов ГИА</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</si>
  <si>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</si>
  <si>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2.6.5.</t>
  </si>
  <si>
    <t>Состояние здоровья лиц, обучающихся по основным общеобразовательным программам, здоровьесберегающие условия, условия организации физкультурно-оздоровительной и спортивной работы в общеобразовательных организациях, а также в иных организациях, осуществляющих образовательную деятельность в части реализации основных общеобразовательных программ</t>
  </si>
  <si>
    <t>2.7.</t>
  </si>
  <si>
    <t xml:space="preserve">Удельный вес лиц, обеспеченных горячим питанием, в общей численности обучающихся общеобразовательных организаций </t>
  </si>
  <si>
    <t>2.7.1.</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</si>
  <si>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 пользующихся горячим питанием</t>
  </si>
  <si>
    <t>Д-4 раздел 1, строка 23, графа 3</t>
  </si>
  <si>
    <t>Д-4 раздел 2, строка 23, графа 3</t>
  </si>
  <si>
    <t>численность обучающихся вечерних (сменных) общеобразовательных организаций (включая филиалы), пользующихся горячим питанием</t>
  </si>
  <si>
    <t>СВ-1 раздел 8, строка 23, графа 3</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</si>
  <si>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t>
  </si>
  <si>
    <t>2.7.2.</t>
  </si>
  <si>
    <t>Удельный вес числа организаций, имеющих логопедический пункт или логопедический кабинет, в общем числе общеобразовательных организаций</t>
  </si>
  <si>
    <t>число общеобразовательных организаций (включая филиалы), имеющих логопедический пункт или логопедический кабинет (без вечерних (сменных) общеобразовательных организаций)</t>
  </si>
  <si>
    <t>76-РИК раздел 7, строка 01, графа 3</t>
  </si>
  <si>
    <t>76-РИК раздел 7, строка 04, графа 3</t>
  </si>
  <si>
    <t>76-РИК раздел 1.1, строка 01, графа 5</t>
  </si>
  <si>
    <t>76-РИК раздел 1.1, строка 01, графа 8</t>
  </si>
  <si>
    <t>2.7.3.</t>
  </si>
  <si>
    <t xml:space="preserve">Удельный вес числа организаций, имеющих физкультурные залы, в общем числе общеобразовательных организаций </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</si>
  <si>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физкультурные залы</t>
  </si>
  <si>
    <t>Д-4 раздел 1, строка 11, графа 3</t>
  </si>
  <si>
    <t>Д-4 раздел 2, строка 11, графа 3)</t>
  </si>
  <si>
    <t>число вечерних (сменных) общеобразовательных организаций (включая филиалы), имеющих физкультурные залы</t>
  </si>
  <si>
    <t>СВ-1 раздел 8, строка 11, графа 3</t>
  </si>
  <si>
    <t>Д-4 раздел 2, строка 01, графа 3</t>
  </si>
  <si>
    <t>2.7.4.</t>
  </si>
  <si>
    <t xml:space="preserve">Удельный вес числа организаций, имеющих плавательные бассейны, в общем числе общеобразовательных организаций </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</si>
  <si>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плавательные бассейны</t>
  </si>
  <si>
    <t>Д-4 раздел 1, строка 12, графа 3</t>
  </si>
  <si>
    <t>Д-4 раздел 2, строка 12, графа 3</t>
  </si>
  <si>
    <t>число вечерних (сменных) общеобразовательных организаций (включая филиалы), имеющих плавательные бассейны</t>
  </si>
  <si>
    <t>СВ-1 раздел 8, строка 12, графа 3</t>
  </si>
  <si>
    <t>Изменение сети организаций, осуществляющих образовательную деятельность по основным общеобразовательным программам (в том числе ликвидация и реорганизация организаций, осуществляющих образовательную деятельность)</t>
  </si>
  <si>
    <t>2.8.</t>
  </si>
  <si>
    <t>Темп роста числа общеобразовательных организаций</t>
  </si>
  <si>
    <t>2.8.1.</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</si>
  <si>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отчетном году t</t>
  </si>
  <si>
    <t>76-РИК раздел 1.1, строка 01, графа 5 – отчетный год</t>
  </si>
  <si>
    <t>число вечерних (сменных) общеобразовательных организаций (включая филиалы) в отчетном году t</t>
  </si>
  <si>
    <t>СВ-1 раздел 1, строка 01, графа 3 – отчетный год</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</si>
  <si>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году t-1, предшествовавшем отчетному году t</t>
  </si>
  <si>
    <t>76-РИК раздел 1.1, строка 01, графа 5 – предыдущий год</t>
  </si>
  <si>
    <t>число вечерних (сменных) общеобразовательных организаций (включая филиалы) в году t-1, предшествовавшем отчетному году t</t>
  </si>
  <si>
    <t>СВ-1 раздел 1, строка 01, графа 3 – предыдущий год</t>
  </si>
  <si>
    <t>Финансово-экономическая деятельность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t>
  </si>
  <si>
    <t>2.9.</t>
  </si>
  <si>
    <t xml:space="preserve">Общий объем финансовых средств, поступивших в общеобразовательные организации, в расчете на одного учащегося </t>
  </si>
  <si>
    <t>объем финансирования государственных и муниципальных общеобразовательных организаций (включая филиалы)</t>
  </si>
  <si>
    <t>ОШ-2 (сводная) раздел 2, строка 01, графа 5</t>
  </si>
  <si>
    <t>объем финансирования частных общеобразовательных организаций (включая филиалы)</t>
  </si>
  <si>
    <t>ОШ-2 (сводная) раздел 2, строка 45, графа 5 - негосударственные</t>
  </si>
  <si>
    <t>среднегодовая численность учащихся государственных и муниципальных общеобразовательных организаций (включая филиалы)</t>
  </si>
  <si>
    <t>ОШ-2 (сводная) раздел 5, строка 01, графа 5</t>
  </si>
  <si>
    <t>среднегодовая численность учащихся частных общеобразовательных организаций (включая филиалы)</t>
  </si>
  <si>
    <t>ОШ-2 (сводная) раздел 5, строка 01, графа 8 - негосударственные</t>
  </si>
  <si>
    <t>2.9.2.</t>
  </si>
  <si>
    <t>2.9.1.</t>
  </si>
  <si>
    <t>Российская Федерация; субъекты Российской Федерации; государственные и муниципальные организации; частные организации</t>
  </si>
  <si>
    <t>Удельный вес финансовых средств от приносящей доход деятельности в общем объеме финансовых средств общеобразовательных организаций</t>
  </si>
  <si>
    <t>объем средств от приносящей доход деятельности (внебюджетных средств), поступивших в государственные и муниципальные общеобразовательные организации (включая филиалы)</t>
  </si>
  <si>
    <t>ОШ-2 (сводная) раздел 2, строка 06, графа 5</t>
  </si>
  <si>
    <t>объем средств от приносящей доход деятельности (внебюджетных средств), поступивших в частные общеобразовательные организации (включая филиалы)</t>
  </si>
  <si>
    <t>ОШ-2 (сводная) раздел 2, строка 50, графа 5 – негосударственные</t>
  </si>
  <si>
    <t>общий объем финансирования государственных и муниципальных общеобразовательных организаций (включая филиалы)</t>
  </si>
  <si>
    <t>общий объем финансирования частных общеобразовательных организаций (включая филиалы)</t>
  </si>
  <si>
    <t>ОШ-2 (сводная) раздел 2, строка 45, графа 5 – негосударственные</t>
  </si>
  <si>
    <t>Создание безопасных условий при организации образовательного процесса в общеобразовательных организациях</t>
  </si>
  <si>
    <t>2.10.</t>
  </si>
  <si>
    <t xml:space="preserve">Удельный вес числа организаций, имеющих пожарные краны и рукава, в общем числе общеобразовательных организаций </t>
  </si>
  <si>
    <t>2.10.1.</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</si>
  <si>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пожарные краны и рукава</t>
  </si>
  <si>
    <t>Д-4 раздел 1, строка 74, графа 3</t>
  </si>
  <si>
    <t>Д-4 раздел 2, строка 74, графа 3</t>
  </si>
  <si>
    <t>число вечерних (сменных) общеобразовательных организаций (включая филиалы), имеющих пожарные краны и рукава</t>
  </si>
  <si>
    <t>СВ-1 раздел 8, строка 74, графа 3</t>
  </si>
  <si>
    <t>Удельный вес числа организаций, имеющих дымовые извещатели, в общем числе общеобразовательных организаций</t>
  </si>
  <si>
    <t>2.10.2.</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</si>
  <si>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дымовые извещатели</t>
  </si>
  <si>
    <t>Д-4 раздел 1, строка 73 графа 3</t>
  </si>
  <si>
    <t>Д-4 раздел 2 строка 73, графа 3</t>
  </si>
  <si>
    <t>число вечерних (сменных) общеобразовательных организаций (включая филиалы), имеющих дымовые извещатели</t>
  </si>
  <si>
    <t>СВ-1 раздел 8, строка 73, графа 3</t>
  </si>
  <si>
    <t>Удельный вес числа организаций, имеющих "тревожную кнопку", в общем числе общеобразовательных организаций</t>
  </si>
  <si>
    <t>2.10.3.</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</si>
  <si>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"тревожную кнопку"</t>
  </si>
  <si>
    <t>Д-4 раздел 1, строка 79, графа 3</t>
  </si>
  <si>
    <t>Д-4 раздел 2, строка 79, графа 3</t>
  </si>
  <si>
    <t>число вечерних (сменных) общеобразовательных организаций (включая филиалы), имеющих "тревожную кнопку"</t>
  </si>
  <si>
    <t>СВ-1 раздел 8, строка 79, графа 3</t>
  </si>
  <si>
    <t>Удельный вес числа организаций, имеющих охрану,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</si>
  <si>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охрану</t>
  </si>
  <si>
    <t>Д-4 раздел 1, строка 76, графа 3</t>
  </si>
  <si>
    <t>Д-4 раздел 2, строка 76, графа 3</t>
  </si>
  <si>
    <t>число вечерних (сменных) общеобразовательных организаций (включая филиалы), имеющих охрану</t>
  </si>
  <si>
    <t>СВ-1 раздел 8, строка 76, графа 3</t>
  </si>
  <si>
    <t>2.10.4.</t>
  </si>
  <si>
    <t>2.10.5.</t>
  </si>
  <si>
    <t>Удельный вес числа организаций, имеющих систему видеонаблюдения,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</si>
  <si>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систему видеонаблюдения</t>
  </si>
  <si>
    <t>Д-4 раздел 1, строка 78, графа 3</t>
  </si>
  <si>
    <t>Д-4 раздел 2, строка 78, графа 3</t>
  </si>
  <si>
    <t>число вечерних (сменных) общеобразовательных организаций (включая филиалы), имеющих систему видеонаблюдения</t>
  </si>
  <si>
    <t>СВ-1 раздел 8, строка 78, графа 3</t>
  </si>
  <si>
    <t>2.10.6.</t>
  </si>
  <si>
    <t>Удельный вес числа организаций, здания которых находятся в аварийном состоянии,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</si>
  <si>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находятся в аварийном состоянии</t>
  </si>
  <si>
    <t>Д-4 раздел 1, строка 31, графа 3</t>
  </si>
  <si>
    <t>Д-4 раздел 2, строка 31, графа 3</t>
  </si>
  <si>
    <t>число вечерних (сменных) общеобразовательных организаций, здания которых находятся в аварийном состоянии (включая филиалы)</t>
  </si>
  <si>
    <t>СВ-1 раздел 8, строка 31, графа 3</t>
  </si>
  <si>
    <t>2.10.7.</t>
  </si>
  <si>
    <t>Удельный вес числа организаций, здания которых требуют капитального ремонта,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</si>
  <si>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требуют капитального ремонта</t>
  </si>
  <si>
    <t>Д-4 раздел 1, строка 28, графа 3</t>
  </si>
  <si>
    <t>Д-4 раздел 2, строка 28, графа 3</t>
  </si>
  <si>
    <t>число вечерних (сменных) общеобразовательных организаций (включая филиалы), здания которых требуют капитального ремонта</t>
  </si>
  <si>
    <t>СВ-1 раздел 8, строка 28, графа 3</t>
  </si>
  <si>
    <t>II. Профессиональное образование</t>
  </si>
  <si>
    <t>3. Сведения о развитии среднего профессионального образования</t>
  </si>
  <si>
    <t>3.1.</t>
  </si>
  <si>
    <t>Уровень доступности среднего профессионального образования и численность населения, получающего среднее профессиональное образование</t>
  </si>
  <si>
    <t>3.1.1.</t>
  </si>
  <si>
    <t>Охват молодежи образовательными программами среднего профессионального образования - программами подготовки квалифицированных рабочих, служащих (отношение численности обучающихся по программам подготовки квалифицированных рабочих, служащих к численности населения в возрасте 15 - 17 лет)</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</si>
  <si>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</si>
  <si>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1, строка 01, графа 17</t>
  </si>
  <si>
    <t>1 (профтех) раздел 2, строка 01, графа 6</t>
  </si>
  <si>
    <t>численность населения в возрасте 15 - 17 лет (на 1 января следующего за отчетным года)</t>
  </si>
  <si>
    <t>Охват молодежи образовательными программами среднего профессионального образования - программами подготовки специалистов среднего звена (отношение численности обучающихся по программам подготовки специалистов среднего звена к численности населения в возрасте 15 - 19 лет)</t>
  </si>
  <si>
    <t>3.1.2.</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</si>
  <si>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t>
  </si>
  <si>
    <t>СПО-1 раздел 2.1.2, строка 03, графа 17 – все формы обучения</t>
  </si>
  <si>
    <t>численность населения в возрасте 15 - 19 лет (на 1 января следующего за отчетным года)</t>
  </si>
  <si>
    <t>3.2.</t>
  </si>
  <si>
    <t>Содержание образовательной деятельности и организация образовательного процесса по образовательным программам среднего профессионального образования</t>
  </si>
  <si>
    <t>Удельный вес численности лиц,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 электронного обучения, в общей численности выпускников, получивших среднее профессиональное образование по программам подготовки специалистов среднего звена</t>
  </si>
  <si>
    <t>3.2.1.</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</si>
  <si>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t>
  </si>
  <si>
    <t>СПО-1 раздел 2.1.2, строка 07 – все формы обучения</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</si>
  <si>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t>
  </si>
  <si>
    <t>СПО-1 раздел 2.1.2, строка 03, графа 25 – все формы обучения</t>
  </si>
  <si>
    <t>3.2.2.</t>
  </si>
  <si>
    <t>Удельный вес численности лиц,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на базе среднего общего образования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</si>
  <si>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основного общего образования (за счет средств учредителя и по договорам, но без учета краткосрочно обученных)</t>
  </si>
  <si>
    <t>1 (профтех) раздел 1, строка 04, графа 17</t>
  </si>
  <si>
    <t>1 (профтех) раздел 2, строка 03, графа 6</t>
  </si>
  <si>
    <t xml:space="preserve">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 </t>
  </si>
  <si>
    <t>1 (профтех) (раздел 1, строка 09, графа 17</t>
  </si>
  <si>
    <t>1 (профтех) раздел 2, строка 16, графа 6</t>
  </si>
  <si>
    <t>1 (профтех) раздел 1, строка 10, графа 17</t>
  </si>
  <si>
    <t>1 (профтех) раздел 2, строка 17, графа 6</t>
  </si>
  <si>
    <t>на базе среднего общего образования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</si>
  <si>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среднего общего образования (за счет средств учредителя и по договорам, но без учета краткосрочно обученных)</t>
  </si>
  <si>
    <t>1 (профтех) раздел 1, строка 03, графа 17</t>
  </si>
  <si>
    <t>1 (профтех) раздел 2, строка 02, графа 6</t>
  </si>
  <si>
    <t>Удельный вес численности лиц,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на базе среднего общего образования</t>
  </si>
  <si>
    <t>3.2.3.</t>
  </si>
  <si>
    <t>на базе основного общего образования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</si>
  <si>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t>
  </si>
  <si>
    <t>СПО-1 раздел 2.1.2, строка 01, графа 17 – все формы обучения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</si>
  <si>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среднего общего образования</t>
  </si>
  <si>
    <t>СПО-1 раздел 2.1.2 строка 02, графа 17 – все формы обучения</t>
  </si>
  <si>
    <t>3.3.4.</t>
  </si>
  <si>
    <t>3.2.4.</t>
  </si>
  <si>
    <t>Удельный вес численности студентов очной формы обучения в общей их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</si>
  <si>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 и по договорам, но без учета краткосрочно обученных)</t>
  </si>
  <si>
    <t>1 (профтех) раздел 4, строка 01, графа 8</t>
  </si>
  <si>
    <t>1 (профтех) раздел 4, строка 01, графа 12</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</si>
  <si>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t>
  </si>
  <si>
    <t>1 (профтех) раздел 4, строка 01, графа 3</t>
  </si>
  <si>
    <t>1 (профтех) раздел 4, строка 01, графа 10</t>
  </si>
  <si>
    <t>1 (профтех) раздел 4, строка 01, графа 14</t>
  </si>
  <si>
    <t>1 (профтех) раздел 4, строка 01, графа 15</t>
  </si>
  <si>
    <t>3.2.5.</t>
  </si>
  <si>
    <t xml:space="preserve">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очная форма обучения; очно-заочная форма обучения; заочная форма обучения </t>
  </si>
  <si>
    <t>очная форма обучения;</t>
  </si>
  <si>
    <t>заочная форма обучения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</si>
  <si>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очной форме обучения</t>
  </si>
  <si>
    <t>СПО-1 раздел 2.1.2, строка 03, графа 17 – 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</si>
  <si>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очно-заочной форме обучения</t>
  </si>
  <si>
    <t>СПО-1 раздел 2.1.2 строка 03, графа 17 – очно-заочное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</si>
  <si>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(включая экстернат)</t>
  </si>
  <si>
    <t>СПО-1 раздел 2.1.2, строка 03, графа 17 – заочное</t>
  </si>
  <si>
    <t>СПО-1 раздел 2.1.2, строка 03, графа 17 – экстернат</t>
  </si>
  <si>
    <t>Раздел/подраздел/показатель</t>
  </si>
  <si>
    <t>Удельный вес численности лиц, обучающихся на платной основе,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</si>
  <si>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3.2.6.</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</si>
  <si>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с полным возмещением стоимости обучения</t>
  </si>
  <si>
    <t>СПО-1 раздел 2.1.2, строка 03, графа 21 – все формы обучения</t>
  </si>
  <si>
    <t>СПО-1 раздел 2.1.2, строка 03 графа 17 – все формы обучения</t>
  </si>
  <si>
    <t>3.3.</t>
  </si>
  <si>
    <t>Кадровое обеспечение профессиональных образовательных организаций и образовательных организаций высшего образования в части реализации образовательных программ среднего профессионального образования, а также оценка уровня заработной платы педагогических работников</t>
  </si>
  <si>
    <t>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</si>
  <si>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преподаватели</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</si>
  <si>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</si>
  <si>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 (профтех) строка 08, графа 14</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</si>
  <si>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</si>
  <si>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 (профтех) строка 08, графа 3</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</si>
  <si>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</si>
  <si>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 (профтех) строка 09, графа 14</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</si>
  <si>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</si>
  <si>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 (профтех) строка 09, графа 3</t>
  </si>
  <si>
    <t>3.3.1.</t>
  </si>
  <si>
    <t>3.3.2.</t>
  </si>
  <si>
    <t>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всего; преподаватели</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</si>
  <si>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</si>
  <si>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СПО-1 раздел 3.1.1, строка 06, графа 4</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</si>
  <si>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</si>
  <si>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СПО-1 раздел 3.1.1, строка 06, графа 3</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</si>
  <si>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</si>
  <si>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СПО-1 раздел 3.1.1, строка 07, графа 4</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</si>
  <si>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</si>
  <si>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СПО-1 раздел 3.1.1, строка 07, графа 3</t>
  </si>
  <si>
    <t>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</si>
  <si>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высшую квалификационную категорию</t>
  </si>
  <si>
    <t>3 (профтех) строка 08, графа 9</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</si>
  <si>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первую квалификационную категорию</t>
  </si>
  <si>
    <t>3 (профтех) строка 08, графа 10</t>
  </si>
  <si>
    <t>3.3.3.</t>
  </si>
  <si>
    <t>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</si>
  <si>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высшая квалификационная категория</t>
  </si>
  <si>
    <t>первая квалификационная категория</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</si>
  <si>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высшую квалификационную категорию</t>
  </si>
  <si>
    <t>СПО-1 раздел 3.1.1, строка 06, графа 12</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</si>
  <si>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первую квалификационную категорию</t>
  </si>
  <si>
    <t>СПО-1 раздел 3.1.1, строка 06, графа 13</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</si>
  <si>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</si>
  <si>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3.3.5.</t>
  </si>
  <si>
    <t>Численность студентов, обучающихся по образовательным программам среднего профессионального образования, в расчете на 1 работника, замещающего должности преподавателей и (или) мастеров производственного обучения: программы подготовки квалифицированных рабочих, служащих; программы подготовки специалистов среднего звена</t>
  </si>
  <si>
    <t>Программы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</si>
  <si>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</si>
  <si>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по договорам (но без учета краткосрочно обученных)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</si>
  <si>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за счет средств учредителя</t>
  </si>
  <si>
    <t>1 (профтех) раздел 1, строка 09, графа 17</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</si>
  <si>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</si>
  <si>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</si>
  <si>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</si>
  <si>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за счет средств учредителя</t>
  </si>
  <si>
    <t>1 (профтех) раздел 1, строка 08, графа 17</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</si>
  <si>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</si>
  <si>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1 (профтех) раздел 2, строка 05, графа 6</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</si>
  <si>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</si>
  <si>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численность мастеров производственного обучения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</si>
  <si>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3 (профтех) строка 14, графа 3</t>
  </si>
  <si>
    <t>Программы подготовки специалистов среднего звена</t>
  </si>
  <si>
    <t>СПО-1 раздел 2.1.2, строка 03, графа 17 – очно-заочное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</si>
  <si>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и форме экстерната</t>
  </si>
  <si>
    <t>численность мастеров производственного обучения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подготовки специалистов среднего звена</t>
  </si>
  <si>
    <t>СПО-1 раздел 3.1.1, строка 08, графа 3</t>
  </si>
  <si>
    <t>3.3.6.</t>
  </si>
  <si>
    <t xml:space="preserve">Отношение среднемесячной заработной платы преподавателей и мастеров производственного обучения государственных и муниципальных образовательных организаций, реализующих образовательные программы среднего профессионального образования к среднемесячной заработной плате в субъекте Российской Федерации </t>
  </si>
  <si>
    <t>фонд начисленной заработной платы преподавателей и мастеров производственного обучения списочного состава (без фонда заработной платы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</si>
  <si>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ЗП-образование строка 09, графа 3</t>
  </si>
  <si>
    <t>ЗП-образование строка 10, графа 3</t>
  </si>
  <si>
    <t>ЗП-образование строка 12, графа 3</t>
  </si>
  <si>
    <t>ЗП-образование строка 13, графа 3</t>
  </si>
  <si>
    <t>средняя численность преподавателей и мастеров производственного обучения списочного состава (без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</si>
  <si>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ЗП-образование строка 09, графа 1</t>
  </si>
  <si>
    <t xml:space="preserve">ЗП-образование строка 10, графа </t>
  </si>
  <si>
    <t>ЗП-образование строка 12, графа 1</t>
  </si>
  <si>
    <t>ЗП-образование строка 13, графа 1</t>
  </si>
  <si>
    <t>среднемесячная номинальная начисленная заработная плата в экономике субъекта Российской Федерации</t>
  </si>
  <si>
    <t>3.3.7.</t>
  </si>
  <si>
    <t xml:space="preserve">Удельный вес штатных преподавателей профессиональных образовательных организаций, желающих сменить работу, в общей численности штатных преподавателей профессиональных образовательных организаций: профессиональные образовательные организации, реализующие исключительно программы подготовки квалифицированных рабочих, служащих; профессиональные образовательные организации, реализующие программы подготовки специалистов среднего звена </t>
  </si>
  <si>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t>
  </si>
  <si>
    <t>социологический опрос</t>
  </si>
  <si>
    <t>преподаватели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</si>
  <si>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3.3.8.</t>
  </si>
  <si>
    <t xml:space="preserve">Распространенность дополнительной занятости преподавателей профессиональных образовательных организаций (удельный вес штатных преподавателей профессиональных образовательных организаций, имеющих дополнительную работу, в общей численности штатных преподавателей профессиональных образовательных организаций): профессиональные образовательные организации, реализующие исключительно программы подготовки квалифицированных рабочих, служащих; профессиональные образовательные организации, реализующие программы подготовки специалистов среднего звена </t>
  </si>
  <si>
    <t>преподаватели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</si>
  <si>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3.4.</t>
  </si>
  <si>
    <t>Материально-техническое и информационное обеспечение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t>
  </si>
  <si>
    <t>Обеспеченность студентов профессиональных образовательных организаций, реализующих программы среднего профессионального образования - программы подготовки специалистов среднего звена общежитиями (удельный вес студентов, проживающих в общежитиях, в общей численности студентов, нуждающихся в общежитиях)</t>
  </si>
  <si>
    <t>3.4.1.</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</si>
  <si>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проживающих в общежитиях (включая проживающих в общежитиях сторонних организаций)</t>
  </si>
  <si>
    <t>СПО-2 раздел 1.2, строка 13</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</si>
  <si>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нуждающихся в общежитиях</t>
  </si>
  <si>
    <t>СПО-2 раздел 1.2, строка 12</t>
  </si>
  <si>
    <t>3.4.2.</t>
  </si>
  <si>
    <t>Обеспеченность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сетью общественного питания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</si>
  <si>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</si>
  <si>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1.3, строка 01, графа 3</t>
  </si>
  <si>
    <t>расчетная 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</si>
  <si>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15, графа 3</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</si>
  <si>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</si>
  <si>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4, строка 03, графа 4</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</si>
  <si>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доступ к Интернету</t>
  </si>
  <si>
    <t>2 (профтех) раздел 4, строка 08, графа 4</t>
  </si>
  <si>
    <t>3.4.4.</t>
  </si>
  <si>
    <t xml:space="preserve">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t>
  </si>
  <si>
    <t>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</si>
  <si>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</si>
  <si>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2.1, строка 01, графа 4</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</si>
  <si>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имеющих доступ к Интернету</t>
  </si>
  <si>
    <t>СПО-2 раздел 2.1, строка 04, графа 4</t>
  </si>
  <si>
    <t>численность студентов, приведенная к очной форме обучения профессиональных образовательных организаций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</si>
  <si>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14, графа 3</t>
  </si>
  <si>
    <t>3.4.5.</t>
  </si>
  <si>
    <t xml:space="preserve">Удельный вес числа организаций, подключенных к Интернету со скоростью передачи данных 2 Мбит/сек и выше,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</si>
  <si>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со скоростью передачи данных 2 Мбит/сек и выше</t>
  </si>
  <si>
    <t>СПО-2 раздел 2.3, строка 05</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</si>
  <si>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t>
  </si>
  <si>
    <t>СПО-2 раздел 2.3, строка 01-05</t>
  </si>
  <si>
    <t xml:space="preserve">Площадь учебно-лабораторных зданий профессиональных образовательных организаций в расчете на одного студента: профессиональные образовательные организации, реализующие программы среднего профессионального образования - исключительно программы подготовки квалифицированных рабочих, служащих; профессиональные образовательные организации, реализующие программы среднего профессионального образования - программы подготовки специалистов среднего звена </t>
  </si>
  <si>
    <t>профессиональные образовательные организации, реализующие программы подготовки квалифицированных рабочих, служащих</t>
  </si>
  <si>
    <t>площадь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(без учета площади: сданной в аренду или субаренду, находящейся на капитальном ремонте или реконструкции)</t>
  </si>
  <si>
    <t>2 (профтех) раздел 2, строка 01, графа 11</t>
  </si>
  <si>
    <t>2 (профтех) раздел 2, строка 01, графа 12</t>
  </si>
  <si>
    <t>2 (профтех) раздел 2, строка 01, графа 13</t>
  </si>
  <si>
    <t>Профессиональные образовательные организации, реализующие программы подготовки специалистов среднего звена</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</si>
  <si>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(без учета площади: сданной в аренду или субаренду, находящейся на капитальном ремонте)</t>
  </si>
  <si>
    <t>СПО-2 раздел 1.2, строка 01, графа 09-12</t>
  </si>
  <si>
    <t>СПО-2 раздел 1.2, строка 01, графы 5</t>
  </si>
  <si>
    <t>СПО-2 раздел 1.2, строка 01, графы 4</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</si>
  <si>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</si>
  <si>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3.5.</t>
  </si>
  <si>
    <t>Условия получения среднего профессионального образования лицами с ограниченными возможностями здоровья и инвалидами</t>
  </si>
  <si>
    <t xml:space="preserve">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</si>
  <si>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3.5.1.</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</si>
  <si>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обеспечивающих доступность обучения и проживания лиц с ограниченными возможностями здоровья и инвалидов (учебно-лабораторные здания и общежития, которых доступны для лиц с ограниченными возможностями здоровья, детей-инвалидов и инвалидов)</t>
  </si>
  <si>
    <t>СПО-2 раздел 1.1, строка 07, графы 3</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</si>
  <si>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</si>
  <si>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1.1, строка 01, графы 3</t>
  </si>
  <si>
    <t>СПО-2 раздел 1.1, строка 01, графы 4</t>
  </si>
  <si>
    <t>3.5.2.</t>
  </si>
  <si>
    <t>Удельный вес численности студентов с ограниченными возможностями здоровья в общей численности студентов, обучающихся по образовательным программам среднего профессионального образования:</t>
  </si>
  <si>
    <t>программы подготовки квалифицированных рабочих, служащих</t>
  </si>
  <si>
    <t>численность лиц с ограниченными возможностями здоровья,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</si>
  <si>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9, строка 02, графы 5</t>
  </si>
  <si>
    <t>1 (профтех) раздел 9, строка 02, графы 6</t>
  </si>
  <si>
    <t>1 (профтех) раздел 9, строка 02, графы 11</t>
  </si>
  <si>
    <t>1 (профтех) раздел 9, строка 02, графы 12</t>
  </si>
  <si>
    <t>Удельный вес численности студентов-инвалидов в общей численности студентов, обучающихся по образовательным программам среднего профессионального образования:</t>
  </si>
  <si>
    <t xml:space="preserve">программы подготовки специалистов среднего звена </t>
  </si>
  <si>
    <t>численность детей инвалидов и инвалидов,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</si>
  <si>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9, строка 01, графы 7</t>
  </si>
  <si>
    <t>1 (профтех) раздел 9, строка 01, графы 8</t>
  </si>
  <si>
    <t>1 (профтех) раздел 9, строка 01, графы 13</t>
  </si>
  <si>
    <t>1 (профтех) раздел 9, строка 01, графы 14</t>
  </si>
  <si>
    <t>3.5.3.</t>
  </si>
  <si>
    <t>численность инвалидов, обучающихся по образовательным программам среднего профессионального образования - программам подготовки специалистов среднего звена</t>
  </si>
  <si>
    <t>СПО-1 раздел 2.3, строка 08, графы 4 – все формы обучения</t>
  </si>
  <si>
    <t>СПО-1 раздел 2.3, строка 08, графы 7 – все формы обучения</t>
  </si>
  <si>
    <t>3.6.</t>
  </si>
  <si>
    <t>Учебные и внеучебные достижения обучающихся лиц и профессиональные достижения выпускников организаций, реализующих программы среднего профессионального образования</t>
  </si>
  <si>
    <t xml:space="preserve">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t>
  </si>
  <si>
    <t>3.6.1.</t>
  </si>
  <si>
    <t>численность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получающих стипендии</t>
  </si>
  <si>
    <t>СПО-1 раздел 2.4, строка 01, графа 3</t>
  </si>
  <si>
    <t>численность студентов очной формы обучения, обучающихся по образовательным среднего профессионального образования - программам подготовки специалистов среднего звена</t>
  </si>
  <si>
    <t>СПО-1 раздел 2.1.2, строка 03, графа 17</t>
  </si>
  <si>
    <t>3.6.2.</t>
  </si>
  <si>
    <t>Уровень безработицы выпускников, завершивших обучение по образовательным программам среднего профессионального образования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</si>
  <si>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</si>
  <si>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обследование населения по проблемам занятости</t>
  </si>
  <si>
    <t>численность экономически активных выпускников (занятых и безработных)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</si>
  <si>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</si>
  <si>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численность экономически активных выпускников (занятых и безработных)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</si>
  <si>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3.7.</t>
  </si>
  <si>
    <t>Изменение сети организаций, осуществляющих образовательную деятельность по образовательным программам среднего профессионального образования (в том числе ликвидация и реорганизация организаций, осуществляющих образовательную деятельность)</t>
  </si>
  <si>
    <t>3.7.1.</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</si>
  <si>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отчетном году t</t>
  </si>
  <si>
    <t>1 (профтех) раздел 1, строка 01, графа 19 – отчетный год</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</si>
  <si>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году t-1, предшествовавшем отчетному году t</t>
  </si>
  <si>
    <t>1 (профтех) раздел 1, строка 01, графа 19 – предыдущий год</t>
  </si>
  <si>
    <t>профессиональные образовательные организации</t>
  </si>
  <si>
    <t>организации высшего образования, имеющие в своем составе структурные подразделения, реализующие образовательные программы подготовки квалифицированных рабочих, служащих</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</si>
  <si>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</si>
  <si>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году t-1, предшествовавшем отчетном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</si>
  <si>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отчетном году t</t>
  </si>
  <si>
    <t>СПО-1 раздел 1.2, строка 01, графа 3 – отчетный год</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</si>
  <si>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</si>
  <si>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СПО-1 раздел 1.2, строка 01, графа 3 – предыдущий год</t>
  </si>
  <si>
    <t>организации высшего образования, имеющие в своем составе структурные подразделения, реализующие образовательные программы подготовки специалистов среднего звена</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</si>
  <si>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</si>
  <si>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</si>
  <si>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Российская Федерация, субъекты Российской Федерации, государственные и муниципальные организации, частные организации</t>
  </si>
  <si>
    <t>3.8.</t>
  </si>
  <si>
    <t>Финансово-экономическая деятельность профессиональных образовательных организаций и образовательных организаций высшего образования в части обеспечения реализации образовательных программ среднего профессионального образования</t>
  </si>
  <si>
    <t xml:space="preserve">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 профессиональные образовательные организации; организации высшего образования </t>
  </si>
  <si>
    <t>3.8.1.</t>
  </si>
  <si>
    <t>объем финансовых средств от приносящей доход деятельности (внебюджетных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</si>
  <si>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5, строка 06, графа 3</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</si>
  <si>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</si>
  <si>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СПО-2 раздел 3.1, строка 06, графа 5</t>
  </si>
  <si>
    <t>организации высшего образования</t>
  </si>
  <si>
    <t>объем финансовых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</si>
  <si>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5, строка 01, графа 3</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</si>
  <si>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</si>
  <si>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ВПО-2 раздел 3.1, строка 01, графа 5</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</si>
  <si>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</si>
  <si>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ВПО-2 раздел 3.1, строка 06, графа 5</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</si>
  <si>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</si>
  <si>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СПО-2 раздел 3.1, строка 01, графа 5</t>
  </si>
  <si>
    <t>Российская Федерация; субъекты Российской; государственные и муниципальные организации; частные организации</t>
  </si>
  <si>
    <t>3.8.2.</t>
  </si>
  <si>
    <t>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специалистов среднего звена:</t>
  </si>
  <si>
    <t xml:space="preserve">организации высшего образования </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</si>
  <si>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</si>
  <si>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СПО-2 раздел 3.1, строка 06, графа 6</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</si>
  <si>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</si>
  <si>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СПО-2 раздел 3.1, строка 01, графа 6</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</si>
  <si>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</si>
  <si>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ВПО-2 раздел 3.1, строка 06, графа 6</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</si>
  <si>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</si>
  <si>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ВПО-2 раздел 3.1, строка 01, графа 6</t>
  </si>
  <si>
    <t>3.8.3.</t>
  </si>
  <si>
    <t>профессиональные образовательные организации, реализующие образовательные программы среднего профессионального образования - исключительно программы подготовки квалифицированных рабочих, служащих</t>
  </si>
  <si>
    <t>объем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</si>
  <si>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обучающихся по образовательным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</si>
  <si>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объем финансовых средств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</si>
  <si>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</si>
  <si>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13, графа 3</t>
  </si>
  <si>
    <t>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</si>
  <si>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Российская Федерация; субъекты Российской Федерации; государственные и муниципальные организации; частные организации - 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</si>
  <si>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Российская Федерация; субъекты Российской Федерации - профессиональные образовательные организации, реализующие образовательные программы среднего профессионального образования - программы подготовки квалифицированных рабочих, служащих</t>
  </si>
  <si>
    <t>Структура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 (в том числе характеристика филиалов)</t>
  </si>
  <si>
    <t xml:space="preserve">Удельный вес числа организаций, имеющих филиалы, реализующие образовательные программы среднего профессионального образования - программы подготовки специалистов среднего звена,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</si>
  <si>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 имеющие филиалы, реализующие эти программы</t>
  </si>
  <si>
    <t>СПО-1 раздел 1.2, строка 01, графа 3 – имеющие филиалы</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</si>
  <si>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t>
  </si>
  <si>
    <t>СПО-1 раздел 1.2, строка 01, графа 3</t>
  </si>
  <si>
    <t>3.10.</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</si>
  <si>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среднего профессионального образования</t>
  </si>
  <si>
    <t xml:space="preserve">Удельный вес площади зданий, оборудованной охранно-пожарной сигнализацией, в общей площади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учебно-лабораторные здания; общежития </t>
  </si>
  <si>
    <t>3.10.1.</t>
  </si>
  <si>
    <t>учебно-лабораторные здания</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</si>
  <si>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</si>
  <si>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СПО-2 раздел 1.2, строка 02, графа 8</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</si>
  <si>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</si>
  <si>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1.2, строка 02, графа 3</t>
  </si>
  <si>
    <t>общежития</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</si>
  <si>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</si>
  <si>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СПО-2 раздел 1.2, строка 08, графа 8</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</si>
  <si>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</si>
  <si>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1.2, строка 08, графа 3</t>
  </si>
  <si>
    <t>Российская Федерация, субъекты Российской Федерации, государственные и муниципальные организации; частные организации</t>
  </si>
  <si>
    <t xml:space="preserve">Удельный вес числа организаций, здания которых требуют капитального ремонта,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t>
  </si>
  <si>
    <t>3.10.2.</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</si>
  <si>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 здания которых требуют капитального ремонта</t>
  </si>
  <si>
    <t>2 (профтех) раздел 3, строка 31, графа 3</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</si>
  <si>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t>
  </si>
  <si>
    <t>1 (профтех) раздел 1, строка 01, графа 19</t>
  </si>
  <si>
    <t>3.9.</t>
  </si>
  <si>
    <t>3.9.1.</t>
  </si>
  <si>
    <t>Удельный вес числа организаций, здания которых находятся в аварийном состоянии,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</si>
  <si>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3.10.3.</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</si>
  <si>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</si>
  <si>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здания которых находятся в аварийном состоянии</t>
  </si>
  <si>
    <t>2 (профтех) раздел 3, строка 33, графа 3</t>
  </si>
  <si>
    <t>3.10.4.</t>
  </si>
  <si>
    <t xml:space="preserve">Удельный вес площади учебно-лабораторных зданий, находящейся в аварийном состоянии,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</si>
  <si>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</si>
  <si>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СПО-2 раздел 1.2, строка 02, графа 7</t>
  </si>
  <si>
    <t xml:space="preserve">Удельный вес площади учебно-лабораторных зданий, требующей капитального ремонта,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</si>
  <si>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</si>
  <si>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СПО-2 раздел 1.2, строка 02, графа 6</t>
  </si>
  <si>
    <t xml:space="preserve">Удельный вес площади общежитий, находящейся в аварийном состоянии,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</si>
  <si>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</si>
  <si>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СПО-2 раздел 1.2, строка 08, графа 7</t>
  </si>
  <si>
    <t xml:space="preserve">Удельный вес площади общежитий, требующей капитального ремонта,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</si>
  <si>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</si>
  <si>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СПО-2 раздел 1.2, строка 08, графа 6</t>
  </si>
  <si>
    <t xml:space="preserve">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 </t>
  </si>
  <si>
    <t>очно-заочная форма обучения</t>
  </si>
  <si>
    <t>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</si>
  <si>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4. Сведения о развитии высшего образования</t>
  </si>
  <si>
    <t>Уровень доступности высшего образования и численность населения, получающего высшее образование</t>
  </si>
  <si>
    <t>4.1.</t>
  </si>
  <si>
    <t>Охват молодежи образовательными программами высшего образования (отношение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к численности населения в возрасте 17 - 25 лет)</t>
  </si>
  <si>
    <t>численность лиц, обучающихся по образовательным программам высшего образования - программам бакалавриата, программам специалитета и программам магистратуры</t>
  </si>
  <si>
    <t>ВПО-1 раздел 2.1.2, строка 15, графа 19 – все формы обучения</t>
  </si>
  <si>
    <t>численность населения в возрасте 17 - 25 лет (на 1 января следующего за отчетным года)</t>
  </si>
  <si>
    <t>4.1.1.</t>
  </si>
  <si>
    <t xml:space="preserve">Удельный вес численности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</si>
  <si>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численность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по образовательным программам высшего образования - программам бакалавриата, программам специалитета, программам магистратуры</t>
  </si>
  <si>
    <t>ВПО-1 раздел 2.1.2, строка 15, графа 19 – все формы обучения (выборочные сведения)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</si>
  <si>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</si>
  <si>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4.1.2.</t>
  </si>
  <si>
    <t>Содержание образовательной деятельности и организация образовательного процесса по образовательным программам высшего образования</t>
  </si>
  <si>
    <t>4.2.</t>
  </si>
  <si>
    <t>4.2.1.</t>
  </si>
  <si>
    <t>Структура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</si>
  <si>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очная форма обучения</t>
  </si>
  <si>
    <t xml:space="preserve">заочная форма обучения </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</si>
  <si>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очной форме обучения</t>
  </si>
  <si>
    <t>ВПО-1 раздел 2.1.2, строка 15, графа 19 – очная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</si>
  <si>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форме обучения</t>
  </si>
  <si>
    <t>ВПО-1 раздел 2.1.2, строка 15, графа 19 – очно-заочная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</si>
  <si>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 (ВПО-1 раздел 2.1.2, строка 15, графа 19 – очная плюс экстернат)</t>
  </si>
  <si>
    <t>ВПО-1 раздел 2.1.2, строка 15, графа 19 – заочная</t>
  </si>
  <si>
    <t>ВПО-1 раздел 2.1.2, строка 15, графа 19 – экстернат</t>
  </si>
  <si>
    <t xml:space="preserve">Удельный вес численности лиц, обучающихся на платной основе,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</si>
  <si>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4.2.2.</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</si>
  <si>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с полным возмещением стоимости обучения</t>
  </si>
  <si>
    <t>ВПО-1 раздел 2.1.2, строка 15, графа 21 – все формы обучения</t>
  </si>
  <si>
    <t>ВПО-1 раздел 2.1.2, раздел 15, графа 19 – все формы обучения</t>
  </si>
  <si>
    <t>4.2.3.</t>
  </si>
  <si>
    <t xml:space="preserve">Удельный вес численности лиц, обучающихся с применением дистанционных образовательных технологий, электронного обучения, в общей численности студентов, обучающихся по образовательным программам высшего образования: программы бакалавриата; программы специалитета; программы магистратуры </t>
  </si>
  <si>
    <t>программы бакалавриата</t>
  </si>
  <si>
    <t>численность студентов, обучающихся по образовательным программам высшего образования - программам бакалавриата</t>
  </si>
  <si>
    <t>ВПО-1 раздел 2.1.2, строка 01, графа 19 – все формы обучения</t>
  </si>
  <si>
    <t>программы специалитета</t>
  </si>
  <si>
    <t>программы магистратуры</t>
  </si>
  <si>
    <t>численность студентов, обучающихся по образовательным программам высшего образования - программам специалитета</t>
  </si>
  <si>
    <t>ВПО-1 раздел 2.1.2, строка 06, графа 19 – все формы обучения</t>
  </si>
  <si>
    <t>численность студентов, обучающихся по образовательным программам высшего образования - программ магистратуры</t>
  </si>
  <si>
    <t>ВПО-1 раздел 2.1.2, строка 11, графа 19 – все формы обучения</t>
  </si>
  <si>
    <t>ВПО-1 раздел 2.1.2, строка 05, графа 19 – все формы обучения</t>
  </si>
  <si>
    <t>ВПО-1 раздел 2.1.2, строка 10, графа 19 – все формы обучения</t>
  </si>
  <si>
    <t>ВПО-1 раздел 2.1.2, строка 14, графа 19 – все формы обучения</t>
  </si>
  <si>
    <t>численность студентов, обучающихся по образовательным программам высшего образования - программам бакалавриата с применением дистанционных образовательных технологий</t>
  </si>
  <si>
    <t>численность студентов, обучающихся по образовательным программам высшего образования - программам специалитета с применением дистанционных образовательных технологий</t>
  </si>
  <si>
    <t>численность студентов, обучающихся по образовательным программам высшего образования - программам магистратуры с применением дистанционных образовательных технологий</t>
  </si>
  <si>
    <t>Кадровое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 а также оценка уровня заработной платы педагогических работников</t>
  </si>
  <si>
    <t>4.3.</t>
  </si>
  <si>
    <t>4.3.1.</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</si>
  <si>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доктора наук</t>
  </si>
  <si>
    <t>ВПО-1 раздел 3.1.1, строка 07, графа 5</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</si>
  <si>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кандидата наук</t>
  </si>
  <si>
    <t>ВПО-1 раздел 3.1.1, строка 07, графа 6</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</si>
  <si>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</si>
  <si>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ВПО-1, раздел 3.1.1, строка 07, графа 3</t>
  </si>
  <si>
    <t xml:space="preserve">Удельный вес численности лиц в возрасте до 30 лет,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 </t>
  </si>
  <si>
    <t>4.3.2.</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</si>
  <si>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в возрасте до 30 лет</t>
  </si>
  <si>
    <t>ВПО-1 раздел 3.3, строка 05, графа 6</t>
  </si>
  <si>
    <t>ВПО-1 раздел 3.1.1, строка 07, графа 3</t>
  </si>
  <si>
    <t xml:space="preserve">Соотношение численности штатного профессорско-преподавательского состава и профессорско-преподавательского состава, работающих на условиях внешнего совместительства, организаций, осуществляющих образовательную деятельность по реализации образовательных программам высшего образования (на 100 работников штатного состава приходится внешних совместителей) </t>
  </si>
  <si>
    <t>4.3.3.</t>
  </si>
  <si>
    <t>численность профессорско-преподавательского состава, работающего на условиях внешнего совместительства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</si>
  <si>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ВПО-1 раздел 3.1.2, строка 02, графа 3</t>
  </si>
  <si>
    <t>ВПО-1 раздел 3.1.1, строка 02, графа 3</t>
  </si>
  <si>
    <t xml:space="preserve">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в расчете на одного работника профессорско-преподавательского состава </t>
  </si>
  <si>
    <t>4.3.4.</t>
  </si>
  <si>
    <t>ВПО-1 раздел 2.1.1, строка 15, графа 19 – очное</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</si>
  <si>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(вечерней) форме обучения</t>
  </si>
  <si>
    <t>ВПО-1 раздел 2.1.1, строка 15, графа 19 – очно-заочное</t>
  </si>
  <si>
    <t>c - численность лиц,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t>
  </si>
  <si>
    <t>ВПО-1 раздел 2.1.1, строка 15, графа 19 – заочное</t>
  </si>
  <si>
    <t>ВПО-1 раздел 2.1.1, строка 15, графа 19 – экстернат</t>
  </si>
  <si>
    <t xml:space="preserve">Отношение среднемесячной заработной платы профессорско-преподавательского состава государственных и муниципальных образовательных организаций высшего образования к среднемесячной заработной плате в субъекте Российской Федерации </t>
  </si>
  <si>
    <t>4.3.5.</t>
  </si>
  <si>
    <t>фонд начисленной заработной платы профессорско-преподавательского состава (без фонда заработной платы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</si>
  <si>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ЗП-образование строка 17, графа 3</t>
  </si>
  <si>
    <t>средняя численность профессорско-преподавательского состава (без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</si>
  <si>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ЗП-образование строка 17, графа 1</t>
  </si>
  <si>
    <t>ЗП-образование строка 01, графа 1</t>
  </si>
  <si>
    <t>4.3.6.</t>
  </si>
  <si>
    <t xml:space="preserve">Удельный вес штатных преподавателей образовательных организаций высшего образования, желающих сменить работу, в общей численности штатных преподавателей образовательных организаций высшего образования </t>
  </si>
  <si>
    <t>численность респондентов - штатных преподавателей образовательных организаций высшего образования, выбравших при ответе на вопрос анкеты "Хотели бы вы перейти с работы в данном учебном заведении на какую-либо другую работу, или вообще перестать работать? (отметьте один ответ)" один из вариантов: "Да, уже ищете (нашли) другое место работы", "Хотели бы найти другую работу, но пока не предпринимаете никаких действий", "Хотели бы перейти на другое место работы, но не думаете, что сможете найти его"</t>
  </si>
  <si>
    <t>социологический опрос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</si>
  <si>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на вопрос анкеты "Хотели бы вы перейти с работы в данном учебном заведении на какую-либо другую работу, или вообще перестать работать? (отметьте один ответ)"</t>
  </si>
  <si>
    <t>4.3.7.</t>
  </si>
  <si>
    <t>Распространенность дополнительной занятости преподавателей образовательных организаций высшего образования (удельный вес штатных преподавателей образовательных организаций высшего образования, имеющих дополнительную работу, в общей численности штатных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</si>
  <si>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t>
  </si>
  <si>
    <t>численность респондентов - штатных преподавателей образовательных организаций высшего образования, ответивших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t>
  </si>
  <si>
    <t>4.4.</t>
  </si>
  <si>
    <t>Материально-техническое и информационное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t>
  </si>
  <si>
    <t>Обеспеченность студентов образовательных организаций высшего образования общежитиями (удельный вес студентов, проживающих в общежитиях, в общей численности студентов, нуждающихся в общежитиях)</t>
  </si>
  <si>
    <t>4.4.1.</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</si>
  <si>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проживающих в общежитиях (включая проживающих в общежитиях сторонних организаций)</t>
  </si>
  <si>
    <t>ВПО-2 раздел 1.2, строка 14</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</si>
  <si>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нуждающихся в общежитиях</t>
  </si>
  <si>
    <t>ВПО-2 раздел 1.2, строка 13</t>
  </si>
  <si>
    <t>4.4.2.</t>
  </si>
  <si>
    <t>Обеспеченность студентов образовательных организаций высшего образования сетью общественного питания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</si>
  <si>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образовательных организаций высшего образования (включая филиалы, реализующие образовательные программы высшего образования)</t>
  </si>
  <si>
    <t>ВПО-2 раздел 1.3, строка 01, графа 3</t>
  </si>
  <si>
    <t>расчетная численность студентов образовательных организаций высшего образования (включая филиалы, реализующие образовательные программы высшего образования)</t>
  </si>
  <si>
    <t>ВПО-2 раздел 3.3. справка 6, строка 23, графа 3</t>
  </si>
  <si>
    <t>Число персональных компьютеров, используемых в учебных целях, в расчете на 100 студентов образовательных организаций высшего образования: всего; имеющих доступ к Интернету</t>
  </si>
  <si>
    <t>3.4.3.</t>
  </si>
  <si>
    <t>число персональных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t>
  </si>
  <si>
    <t>ВПО-2 раздел 2.1, строка 01, графа 4</t>
  </si>
  <si>
    <t>число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 имеющих доступ к Интернету</t>
  </si>
  <si>
    <t>ВПО-2 раздел 2.1, строка 04, графа 4</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</si>
  <si>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приведенная к очной форме обучения</t>
  </si>
  <si>
    <t>ВПО-2 раздел 3.3. справка 6, строка 22, графа 3</t>
  </si>
  <si>
    <t xml:space="preserve">удельный вес числа организаций, подключенных к Интернету со скоростью передачи данных 2 Мбит/сек и выше, в общем числе образовательных организаций высшего образования, подключенных к Интернету </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</si>
  <si>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 со скоростью передачи данных 2 Мбит/сек и выше</t>
  </si>
  <si>
    <t>ВПО-2 раздел 2.3, строка 05</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</si>
  <si>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t>
  </si>
  <si>
    <t>ВПО-2 раздел 2.3, строки 01-05</t>
  </si>
  <si>
    <t>4.4.5.</t>
  </si>
  <si>
    <t>4.4.4.</t>
  </si>
  <si>
    <t xml:space="preserve">Площадь учебно-лабораторных зданий образовательных организаций высшего образования в расчете на одного студента </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</si>
  <si>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(без учета площади: сданной в аренду или субаренду, находящейся на капитальном ремонте)</t>
  </si>
  <si>
    <t>ВПО-2 раздел 1.2, строка 02, графы 9-12</t>
  </si>
  <si>
    <t>ВПО-2 раздел 1.2, строка 02, графы 4</t>
  </si>
  <si>
    <t>ВПО-2 раздел 1.2, строка 02, графы 5</t>
  </si>
  <si>
    <t>ВПО-2, раздел 3.3, справка 6, строка 22, графа 3</t>
  </si>
  <si>
    <t>4.5.</t>
  </si>
  <si>
    <t>Условия получения высшего профессионального образования лицами с ограниченными возможностями здоровья и инвалидами</t>
  </si>
  <si>
    <t xml:space="preserve">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образовательных организаций высшего образования </t>
  </si>
  <si>
    <t>4.5.1.</t>
  </si>
  <si>
    <t>число образовательных организаций высшего образования (включая филиалы, реализующие образовательные программы высшего образования), обеспечивающих доступность обучения и проживания лиц с ограниченными возможностями здоровья и инвалидов (имеющих учебно-лабораторные здания и общежития, доступные для лиц с ограниченными возможностями здоровья, детей-инвалидов и инвалидов)</t>
  </si>
  <si>
    <t>ВПО-2 раздел 1.1, строка 07, графы 3</t>
  </si>
  <si>
    <t>ВПО-2 раздел 1.1, строка 07, графы 4</t>
  </si>
  <si>
    <t>число образовательных организаций высшего образования (включая филиалы, реализующие образовательные программы высшего образования)</t>
  </si>
  <si>
    <t>ВПО-2 раздел 1.1, строка 01, графы 3</t>
  </si>
  <si>
    <t>ВПО-2 раздел 1.1, строка 01, графы 4</t>
  </si>
  <si>
    <t xml:space="preserve">Удельный вес численности студентов-инвалидов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</si>
  <si>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4.5.2.</t>
  </si>
  <si>
    <t>численность инвалидов, обучающихся по образовательным программам высшего образования - программам бакалавриата, программам специалитета, программам магистратуры</t>
  </si>
  <si>
    <t>ВПО-2 раздел 2.3, строка 09, графы 4</t>
  </si>
  <si>
    <t>ВПО-2 раздел 2.3, строка 09, графы 10</t>
  </si>
  <si>
    <t>ВПО-2 раздел 2.3, строка 09, графы 7</t>
  </si>
  <si>
    <t>ВПО-2 раздел 2.1.2, строка 15, графа 19</t>
  </si>
  <si>
    <t>4.6.</t>
  </si>
  <si>
    <t>Учебные и внеучебные достижения обучающихся лиц и профессиональные достижения выпускников организаций, реализующих программы высшего образования</t>
  </si>
  <si>
    <t xml:space="preserve">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t>
  </si>
  <si>
    <t>4.6.1.</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</si>
  <si>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получающих стипендии</t>
  </si>
  <si>
    <t>ВПО-1 раздел 2.4, строк 01, графа 3 - очное</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</si>
  <si>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t>
  </si>
  <si>
    <t>ВПО-1 раздал 2.1.2, строка 15, графа 19 - очное</t>
  </si>
  <si>
    <t xml:space="preserve">Уровень безработицы выпускников, завершивших обучение по образовательным программам высшего образования - программам бакалавриата, программам специалитета, программам магистратуры в течение трех лет, предшествующих отчетному периоду </t>
  </si>
  <si>
    <t>4.6.2.</t>
  </si>
  <si>
    <t>численность безработных выпускников с высшим образованием (с дипломом бакалавра, специалиста или магистра), завершивших обучение в течение трех лет, предшествующих отчетному периоду</t>
  </si>
  <si>
    <t xml:space="preserve">численность экономически активных выпускников (занятых и безработных) с высшим образованием (с дипломом бакалавра, специалиста или магистра), завершивших обучение в течение трех лет, предшествующих отчетному периоду </t>
  </si>
  <si>
    <t>4.7.</t>
  </si>
  <si>
    <t>Финансово-экономическая деятельность образовательных организаций высшего образования в части обеспечения реализации образовательных программ высшего образования</t>
  </si>
  <si>
    <t>Удельный вес финансовых средств от приносящей доход деятельности в общем объеме финансовых средств, полученных образовательными организациями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</si>
  <si>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4.7.1.</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</si>
  <si>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</si>
  <si>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ВПО-2 раздел 3.1. строка 06, графы 7</t>
  </si>
  <si>
    <t>ВПО-2 раздел 3.1. строка 06, графы 8</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</si>
  <si>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</si>
  <si>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ВПО-2 раздел 3.1, строка 01, графы 7</t>
  </si>
  <si>
    <t>ВПО-2 раздел 3.1, строка 01, графы 8</t>
  </si>
  <si>
    <t xml:space="preserve">Объем финансовых средств, поступивших в образовательные организации высшего образования, в расчете на одного студента </t>
  </si>
  <si>
    <t>4.7.2.</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</si>
  <si>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t>
  </si>
  <si>
    <t>ВПО-2 раздел 3.1, строка 06, графа 3</t>
  </si>
  <si>
    <t>ВПО-2 раздел 3.3, справка 6, строка 22, графа 3</t>
  </si>
  <si>
    <t>4.8.</t>
  </si>
  <si>
    <t>Структура образовательных организаций высшего образования, реализующих образовательные программы высшего образования (в том числе характеристика филиалов)</t>
  </si>
  <si>
    <t>Удельный вес числа организаций, имеющих филиалы, реализующие образовательные программы высшего образования - программы бакалавриата, программы специалитета, программы магистратуры, в общем числе образовательных организаций высшего образования</t>
  </si>
  <si>
    <t>4.8.1.</t>
  </si>
  <si>
    <t>число образовательных организаций высшего образования (юридических лиц), имеющих филиалы, реализующие образовательные программы высшего образования - программы бакалавриата, программы специалитета, программы магистратуры</t>
  </si>
  <si>
    <t>ВПО-1 раздел 1.2, строка 01, графа 3 – филиалы</t>
  </si>
  <si>
    <t>число образовательных организаций высшего образования (юридических лиц)</t>
  </si>
  <si>
    <t>ВПО-1 раздел 1.2, строка 01, графа 3</t>
  </si>
  <si>
    <t>4.9.</t>
  </si>
  <si>
    <t>Научная и творческая деятельность образовательных организаций высшего образования, а также иных организаций, осуществляющих образовательную деятельность, связанная с реализацией образовательных программ высшего образования</t>
  </si>
  <si>
    <t>Удельный вес финансовых средств, полученных от научной деятельности, в общем объеме финансовых средств образовательных организаций высшего образования</t>
  </si>
  <si>
    <t>4.9.1.</t>
  </si>
  <si>
    <t>объем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t>
  </si>
  <si>
    <t>ВПО-2 раздел 3.1, строка 01, графа 10</t>
  </si>
  <si>
    <t>объем средств образовательных организаций высшего образования (включая филиалы, реализующие образовательные программы высшего образования)</t>
  </si>
  <si>
    <t>ВПО-2 раздел 3.1, строка 01, графа 3</t>
  </si>
  <si>
    <t>4.9.2.</t>
  </si>
  <si>
    <t xml:space="preserve">Объем финансовых средств, полученных от научной деятельности, в расчете на 1 научно-педагогического работника </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</si>
  <si>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 за отчетный год</t>
  </si>
  <si>
    <t>численность профессорско-преподавательского состава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</si>
  <si>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численность научных работников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</si>
  <si>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ВПО-1 раздел 3.1.1, строка 14, графа 3</t>
  </si>
  <si>
    <t>4.9.3.</t>
  </si>
  <si>
    <t>Распространенность участия в исследованиях и разработках преподавателей организаций высшего образования (оценка удельного веса штатных преподавателей образовательных организаций высшего образования, занимающихся научной работой, в общей численности штатных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</si>
  <si>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t>
  </si>
  <si>
    <t>численность респондентов - штатных преподавателей образовательных организаций высшего образования, ответивших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t>
  </si>
  <si>
    <t>4.9.4.</t>
  </si>
  <si>
    <t xml:space="preserve">Распространенность участия в научной работе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(оценка удельного веса лиц, занимающихся научной работой в общей численности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t>
  </si>
  <si>
    <t>- численность респондентов (студентов старших курсов), ответивших утвердительно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t>
  </si>
  <si>
    <t>численность респондентов (студентов старших курсов), ответивших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t>
  </si>
  <si>
    <t>4.10.</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</si>
  <si>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высшего образования</t>
  </si>
  <si>
    <t>4.10.1.</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</si>
  <si>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</si>
  <si>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ВПО-2 раздел 1.2, строка 02, графа 8</t>
  </si>
  <si>
    <t>площадь общежитий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</si>
  <si>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ВПО-2 раздел 1.2, строка 09, графа 8</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</si>
  <si>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t>
  </si>
  <si>
    <t>ВПО-2 раздел 1.2, строка 02, графа 3</t>
  </si>
  <si>
    <t>площадь общежитий образовательных организаций высшего образования (включая филиалы, реализующие образовательные программы высшего образования)</t>
  </si>
  <si>
    <t>ВПО-2, раздел 1.2, строка 09, графа 3</t>
  </si>
  <si>
    <t>4.10.2.</t>
  </si>
  <si>
    <t>Удельный вес площади зданий, находящейся в аварийном состоянии, в общей площади зданий образовательных организаций высшего образования:</t>
  </si>
  <si>
    <t xml:space="preserve">общежития </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</si>
  <si>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</si>
  <si>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ВПО-2 раздел 1.2, строка 02, графа 7</t>
  </si>
  <si>
    <t>площадь общежитий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</si>
  <si>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ВПО-2 раздел 1.2, строка 09, графа 7</t>
  </si>
  <si>
    <t>ВПО-2 раздел 1.2, строка 09, графа 3</t>
  </si>
  <si>
    <t>4.10.3.</t>
  </si>
  <si>
    <t>Удельный вес площади зданий, требующей капитального ремонта, в общей площади зданий образовательных организаций высшего образования:</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</si>
  <si>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</si>
  <si>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ВПО-2 раздел 1.2, строка 02, графа 6</t>
  </si>
  <si>
    <t>площадь общежитий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</si>
  <si>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ВПО-2 раздел 1.2, строка 09, графа 6</t>
  </si>
  <si>
    <t>3.10.5.</t>
  </si>
  <si>
    <t>3.10.6.</t>
  </si>
  <si>
    <t>3.10.7.</t>
  </si>
  <si>
    <t>III. Дополнительное образование</t>
  </si>
  <si>
    <t>5. Сведения о развитии дополнительного образования детей и взрослых</t>
  </si>
  <si>
    <t>Численность населения, обучающегося по дополнительным общеобразовательным программам</t>
  </si>
  <si>
    <t>5.1.</t>
  </si>
  <si>
    <t>Охват детей в возрасте 5 - 18 лет дополнительными общеобразовательными программами (удельный вес численности детей, получающих услуги дополнительного образования, в общей численности детей в возрасте 5 - 18 лет)</t>
  </si>
  <si>
    <t>5.1.1.</t>
  </si>
  <si>
    <t>численность детей, обучающихся в образовательных организациях дополнительного образования (включая филиалы) (указывается на основе данных о возрастном составе обучающихся)</t>
  </si>
  <si>
    <t>1-ДО (сводная) раздел 6, строка, 01, графы 04</t>
  </si>
  <si>
    <t>1-ДО (сводная) раздел 6, строка, 01, графы 05</t>
  </si>
  <si>
    <t>1-ДО (сводная) раздел 6, строка, 01, графы 06</t>
  </si>
  <si>
    <t>1-ДО (сводная) раздел 6, строка, 01, графы 07</t>
  </si>
  <si>
    <t>численность детей, обучающихся в образовательных организациях дополнительного образования (включая филиалы) - в музыкальных, художественных, хореографических школах и школах искусств (указывается на основе данных о возрастном составе обучающихся)</t>
  </si>
  <si>
    <t>1-ДМШ раздел 2. Строка 40, графа 3</t>
  </si>
  <si>
    <t>численность детей, обучающихся в образовательных организациях дополнительного образования (включая филиалы) - в детских, юношеских спортивных школах</t>
  </si>
  <si>
    <t>5-ФК раздел 2, строка 112, графа 5</t>
  </si>
  <si>
    <t>численность населения в возрасте 5 - 18 лет на 1 января следующего за отчетным года</t>
  </si>
  <si>
    <t>5.2.</t>
  </si>
  <si>
    <t>Содержание образовательной деятельности и организация образовательного процесса по образовательным программам дополнительным общеобразовательным программам</t>
  </si>
  <si>
    <t>Структура численности обучающихся в организациях дополнительного образования по видам образовательной деятельности (удельный вес численности детей, обучающихся в организациях, реализующих дополнительные общеобразовательные программы различных видов, в общей численности детей, обучающихся в организациях, реализующих дополнительные общеобразовательные программы)</t>
  </si>
  <si>
    <t>5.2.1.</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</si>
  <si>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по видам образовательной деятельности:</t>
  </si>
  <si>
    <t>работающие по всем видам образовательной деятельности</t>
  </si>
  <si>
    <t>1-ДО (сводная), раздел 4, строка 02, графа 5</t>
  </si>
  <si>
    <t>1-ДО (сводная), раздел 4, строка 03, графа 5</t>
  </si>
  <si>
    <t>1-ДО (сводная), раздел 4, строка 04, графа 5</t>
  </si>
  <si>
    <t>1-ДО (сводная), раздел 4, строка 06, графа 5</t>
  </si>
  <si>
    <t>1-ДО (сводная), раздел 4, строка 05, графа 5</t>
  </si>
  <si>
    <t>1-ДО (сводная), раздел 4, строка 07, графа 5</t>
  </si>
  <si>
    <t>1-ДО (сводная), раздел 4, строка 08, графа 5</t>
  </si>
  <si>
    <t>1-ДО (сводная), раздел 4, строка 09, графа 5</t>
  </si>
  <si>
    <t>1-ДО (сводная), раздел 4, строка 10, графа 5</t>
  </si>
  <si>
    <t>художественная</t>
  </si>
  <si>
    <t>эколого-биологическая</t>
  </si>
  <si>
    <t>туристско-краеведческая</t>
  </si>
  <si>
    <t>техническая</t>
  </si>
  <si>
    <t>спортивная</t>
  </si>
  <si>
    <t>военно-патриотическая и спортивно-техническая</t>
  </si>
  <si>
    <t>другие</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</si>
  <si>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музыкальных, художественных, хореографических школах и школах искусств</t>
  </si>
  <si>
    <t>1-ДМШ раздел 2, строка 40, графа 3</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</si>
  <si>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детских, юношеских спортивных школах</t>
  </si>
  <si>
    <t>образование</t>
  </si>
  <si>
    <t>культура</t>
  </si>
  <si>
    <t>спорт</t>
  </si>
  <si>
    <t>5.3.</t>
  </si>
  <si>
    <t>Кадровое обеспечение организаций, осуществляющих образовательную деятельность в части реализации дополнительных общеобразовательных программ</t>
  </si>
  <si>
    <t xml:space="preserve">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 </t>
  </si>
  <si>
    <t>5.3.1.</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</si>
  <si>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 - всего</t>
  </si>
  <si>
    <t>ЗП-образование строка 07, графа 3</t>
  </si>
  <si>
    <t>средняя численность педагогических работников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t>
  </si>
  <si>
    <t>ЗП-образование строка 07, графа 1</t>
  </si>
  <si>
    <t>среднемесячная номинальная начисленная заработная плата в субъекте Российской Федерации.</t>
  </si>
  <si>
    <t>5.4.</t>
  </si>
  <si>
    <t>Материально-техническое и информационное обеспечение образовательных организаций, осуществляющих образовательную деятельность в части реализации дополнительных общеобразовательных программ</t>
  </si>
  <si>
    <t xml:space="preserve">Общая площадь всех помещений организаций дополнительного образования в расчете на одного обучающегося </t>
  </si>
  <si>
    <t>5.4.1.</t>
  </si>
  <si>
    <t>общая площадь всех помещений образовательных организаций дополнительного образования (включая филиалы), реализующих дополнительные общеобразовательные программы для детей</t>
  </si>
  <si>
    <t>1-ДО раздел 8, строка 03, графа 3</t>
  </si>
  <si>
    <t>численность детей, обучающихся в образовательных организациях дополнительного образования (включая филиалы)</t>
  </si>
  <si>
    <t>1-ДО раздел 3, строка 01, графа 3</t>
  </si>
  <si>
    <t>5.4.2.</t>
  </si>
  <si>
    <t>Удельный вес числа организаций, имеющих водопровод, центральное отопление, канализацию, в общем числе образовательных организаций дополнительного образования:</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</si>
  <si>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водопровод</t>
  </si>
  <si>
    <t>1-ДО раздел 8, строка 36, графа 3</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</si>
  <si>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центральное отопление</t>
  </si>
  <si>
    <t>1-ДО раздел 8, строка 37, графа 3</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</si>
  <si>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канализацию</t>
  </si>
  <si>
    <t>1- ДО раздел 8, строка 38, графа 3</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</si>
  <si>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t>
  </si>
  <si>
    <t>1-ДО раздел 8, строка 01, графа 3</t>
  </si>
  <si>
    <t>5.4.3.</t>
  </si>
  <si>
    <t>Число персональных компьютеров, используемых в учебных целях, в расчете на 100 обучающихся организаций дополнительного образования:</t>
  </si>
  <si>
    <t>число персональных компьютеров, используемых в учебных целях, в образовательных организациях дополнительного образования (включая филиалы), реализующих дополнительные общеобразовательные программы для детей</t>
  </si>
  <si>
    <t>1-ДО раздел 8, строка 51, графа 3</t>
  </si>
  <si>
    <t xml:space="preserve">число персональных компьютеров, используемых в учебных целях, имеющих доступ к Интернету, в образовательных организациях дополнительного образования (включая филиалы), реализующих дополнительные общеобразовательные программы для детей </t>
  </si>
  <si>
    <t>1-ДО раздел 8, строка 54, графа 3</t>
  </si>
  <si>
    <t>Изменение сети организаций, осуществляющих образовательную деятельность по дополнительным общеобразовательным программам (в том числе ликвидация и реорганизация организаций, осуществляющих образовательную деятельность)</t>
  </si>
  <si>
    <t>5.5.</t>
  </si>
  <si>
    <t xml:space="preserve">Темп роста числа образовательных организаций дополнительного образования </t>
  </si>
  <si>
    <t>5.5.1.</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</si>
  <si>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системы образования в отчетном году t</t>
  </si>
  <si>
    <t>1-ДО раздел 1, строка 01, графа 3 – отчетный год</t>
  </si>
  <si>
    <t>число музыкальных, художественных, хореографических школ и школ искусств в отчетном году t</t>
  </si>
  <si>
    <t>число детских, юношеских спортивных школ в отчетном году t</t>
  </si>
  <si>
    <t>5-ФК раздел 1, строка 04, графа 3 – отчетный год</t>
  </si>
  <si>
    <t>1-ДМШ - отчетный год</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</si>
  <si>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в году t-1, предшествовавшем отчетному году t</t>
  </si>
  <si>
    <t>1-ДО раздел 1, строка 01, графа 3 – предыдущий год</t>
  </si>
  <si>
    <t>число музыкальных, художественных, хореографических школ и школ искусств в году t-1, предшествовавшем отчетному году t</t>
  </si>
  <si>
    <t>1-ДМШ - предыдущий год</t>
  </si>
  <si>
    <t>число детских, юношеских спортивных школ в году t-1, предшествовавшем отчетному году t</t>
  </si>
  <si>
    <t>5-ФК раздел 1, строка 04, графа 3 – предыдущий год</t>
  </si>
  <si>
    <t>Российская Федерация, субъекты Российской Федерации; города и поселки городского типа; сельская местность</t>
  </si>
  <si>
    <t>5.6.</t>
  </si>
  <si>
    <t>Финансово-экономическая деятельность образовательных организаций, осуществляющих образовательную деятельность в части реализации дополнительных общеобразовательных программ</t>
  </si>
  <si>
    <t xml:space="preserve">Общий объем финансовых средств, поступивших в образовательные организации дополнительного образования, в расчете на одного обучающегося </t>
  </si>
  <si>
    <t>5.6.1.</t>
  </si>
  <si>
    <t>общий объем финансирования образовательных организаций дополнительного образования (включая филиалы), реализующих дополнительные общеобразовательные программы для детей</t>
  </si>
  <si>
    <t xml:space="preserve"> (1-ДО раздел 9, строка 01, графа 3)</t>
  </si>
  <si>
    <t>1-ДО раздел 9, строка 01, графа 3</t>
  </si>
  <si>
    <t xml:space="preserve">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 </t>
  </si>
  <si>
    <t>объем средств от приносящей доход деятельности (внебюджетных средств), поступивших в образовательные организации дополнительного образования (включая филиалы), реализующие дополнительные общеобразовательные программы для детейи</t>
  </si>
  <si>
    <t>Структура организаций, осуществляющих образовательную деятельность, реализующих дополнительные общеобразовательные программы (в том числе характеристика их филиалов)</t>
  </si>
  <si>
    <t>5.7.</t>
  </si>
  <si>
    <t>5.7.1.</t>
  </si>
  <si>
    <t>Удельный вес числа организаций, имеющих филиалы, в общем числе образовательных организаций дополнительного образования</t>
  </si>
  <si>
    <t>число организаций дополнительного образования (включая филиалы), реализующих дополнительные общеобразовательные программы для детей, имеющих филиалы</t>
  </si>
  <si>
    <t>1-ДО раздел 1, строка 01, графа 16</t>
  </si>
  <si>
    <t>число организаций дополнительного образования (включая филиалы), реализующих дополнительные общеобразовательные программы для детей</t>
  </si>
  <si>
    <t>1-ДО раздел 1, строка 01, графа 3</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</si>
  <si>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общеобразовательных программ</t>
  </si>
  <si>
    <t>5.8.</t>
  </si>
  <si>
    <t xml:space="preserve">Удельный вес числа организаций, имеющих пожарные краны и рукава, в общем числе образовательных организаций дополнительного образования </t>
  </si>
  <si>
    <t>5.8.1.</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</si>
  <si>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пожарные краны и рукава</t>
  </si>
  <si>
    <t>1-ДО раздел 8, строка 74, графа 3</t>
  </si>
  <si>
    <t>5.8.2.</t>
  </si>
  <si>
    <t>Удельный вес числа организаций, имеющих дымовые извещатели, в общем числе образовательных организаций дополнительного образования</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</si>
  <si>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дымовые извещатели</t>
  </si>
  <si>
    <t>1-ДО раздел 8, строка 73, графа 3</t>
  </si>
  <si>
    <t>5.8.3.</t>
  </si>
  <si>
    <t xml:space="preserve">Удельный вес числа организаций, здания которых находятся в аварийном состоянии, в общем числе образовательных организаций дополнительного образования </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</si>
  <si>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находятся в аварийном состоянии</t>
  </si>
  <si>
    <t>1-ДО раздел 8, строка 31, графа 3</t>
  </si>
  <si>
    <t>5.8.4.</t>
  </si>
  <si>
    <t xml:space="preserve">Удельный вес числа организаций, здания которых требуют капитального ремонта, в общем числе образовательных организаций дополнительного образования </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</si>
  <si>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требуют капитального ремонта</t>
  </si>
  <si>
    <t>1-ДО раздел 8, строка 28, графа 3</t>
  </si>
  <si>
    <t>Учебные и внеучебные достижения лиц, обучающихся по программам дополнительного образования детей</t>
  </si>
  <si>
    <t>5.9.</t>
  </si>
  <si>
    <t>5.9.1.</t>
  </si>
  <si>
    <t>социологический опрос родителей детей, обкчающихся в организациях дополнительного образования</t>
  </si>
  <si>
    <t>6. Сведения о развитии дополнительного профессионального образования</t>
  </si>
  <si>
    <t>Численность населения, обучающегося по дополнительным профессиональным программам</t>
  </si>
  <si>
    <t>6.1.</t>
  </si>
  <si>
    <t>Охват населения программами дополнительного профессионального образования (удельный вес численности занятого населения в возрасте 25 - 64 лет, прошедшего повышение квалификации и (или) переподготовку, в общей численности занятого в экономике населения данной возрастной группы)</t>
  </si>
  <si>
    <t>численность занятых в возрасте 25 - 64 лет, прошедших повышение квалификации и (или) переподготовку в отчетном году</t>
  </si>
  <si>
    <t>численность занятых в возрасте 25 - 64 лет</t>
  </si>
  <si>
    <t>6.1.1.</t>
  </si>
  <si>
    <t xml:space="preserve">Охват занятых в организациях реального сектора экономики программами профессиональной переподготовки, повышения квалификации </t>
  </si>
  <si>
    <t>6.1.2.</t>
  </si>
  <si>
    <t>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t>
  </si>
  <si>
    <t>социологический опрос руководителей предприятий и организаций реального сектора экономики</t>
  </si>
  <si>
    <t>внутри предприятия/организации (без привлечения и оплаты сторонних лиц)</t>
  </si>
  <si>
    <t>в образовательной организации, осуществляющей образовательную деятельность по реализации образовательных программ среднего профессионального образования</t>
  </si>
  <si>
    <t>в образовательной организации, осуществляющей образовательную деятельность по реализации образовательных программ высшего образования</t>
  </si>
  <si>
    <t>в образовательной организации, осуществляющей образовательную деятельность по реализации дополнительных общеобразовательных программ</t>
  </si>
  <si>
    <t>в образовательной организации, осуществляющей образовательную деятельность по реализации дополнительных профессиональных программ</t>
  </si>
  <si>
    <t>в других организациях, не являющихся образовательными организациями (компании-партнеры, кадровые агентства, консалтинговые, тренинговые компании, государственные службы занятости и пр.)</t>
  </si>
  <si>
    <t>Удельный вес численности работников предприятий и организаций реального сектора экономики, прошедших в году, предшествующему проведению опроса, профессиональную подготовку, переподготовку, повышение квалификации, стажировку</t>
  </si>
  <si>
    <t>6.1.3.</t>
  </si>
  <si>
    <t>Удельный вес численности работников организаций, получивших дополнительное профессиональное образование, в общей численности штатных работников организаций</t>
  </si>
  <si>
    <t>численность работников списочного состава организаций, получивших дополнительное профессиональное образование в отчетном году</t>
  </si>
  <si>
    <t>1-кадры, раздел 1, строка 02, графа 1</t>
  </si>
  <si>
    <t>численность работников списочного состава организаций</t>
  </si>
  <si>
    <t>1-кадры раздел 1, строка 01, графа 1</t>
  </si>
  <si>
    <t>6.2.</t>
  </si>
  <si>
    <t>Содержание образовательной деятельности и организация образовательного процесса по дополнительным профессиональным программам</t>
  </si>
  <si>
    <t xml:space="preserve">Удельный вес численности лиц, получивших дополнительное профессиональное образование с использованием дистанционных образовательных технологий, в общей численности работников организаций, получивших дополнительное профессиональное образование </t>
  </si>
  <si>
    <t>6.2.1.</t>
  </si>
  <si>
    <t>численность работников списочного состава организаций, получивших дополнительное профессиональное образование с использованием дистанционных образовательных технологий в отчетном году</t>
  </si>
  <si>
    <t>1-кадры раздел 1, справка 3, графа 29</t>
  </si>
  <si>
    <t>1-кадры раздел 1, строка 02, графа 1</t>
  </si>
  <si>
    <t>6.3.</t>
  </si>
  <si>
    <t>Кадровое обеспечение организаций, осуществляющих образовательную деятельность в части реализации дополнительных образовательных программ</t>
  </si>
  <si>
    <t>6.3.1.</t>
  </si>
  <si>
    <t>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дополнительных профессиональных программам:</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</si>
  <si>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доктора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</si>
  <si>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кандидата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</si>
  <si>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t>
  </si>
  <si>
    <t>6.4.</t>
  </si>
  <si>
    <t>Материально-техническое и информационное обеспечение профессиональных организаций, осуществляющих образовательную деятельность в части реализации дополнительных профессиональных программ</t>
  </si>
  <si>
    <t xml:space="preserve">Удельный вес стоимости дорогостоящих машин и оборудования (стоимостью свыше 1 млн. рублей за ед.) в общей стоимости машин и оборудования образовательных организаций дополнительного профессионального образования </t>
  </si>
  <si>
    <t>6.4.1.</t>
  </si>
  <si>
    <t>стоимость дорогостоящих машин и оборудования (стоимостью свыше 1 млн. рублей за ед.) в организациях дополнительного профессионального образования (включая филиалы, реализующие дополнительные профессиональные программы)</t>
  </si>
  <si>
    <t>стоимость машин и оборудования в организациях дополнительного профессионального образования (включая филиалы, реализующие дополнительные профессиональные программы)</t>
  </si>
  <si>
    <t>Российская Федерация, субъекты Российской Федерации, государственные и муниципальные организации; частные организации (дополнительная информация)</t>
  </si>
  <si>
    <t xml:space="preserve">Число персональных компьютеров, используемых в учебных целях, в расчете на 100 слушателей организаций дополнительного профессионального образования: всего; имеющих доступ к Интернету </t>
  </si>
  <si>
    <t>6.4.2.</t>
  </si>
  <si>
    <t>число персональных компьютеров, используемых в учебных целях, в организациях дополнительного профессионального образования (включая филиалы, реализующие дополнительные профессиональные программы)</t>
  </si>
  <si>
    <t>число персональных компьютеров, используемых в учебных целях, подключенных к Интернету, в организациях дополнительного профессионального образования (включая филиалы, реализующие дополнительные профессиональные программы)</t>
  </si>
  <si>
    <t>численность слушателей организаций дополнительного профессионального образования (включая филиалы, реализующие дополнительные профессиональные программы)</t>
  </si>
  <si>
    <t>6.5.</t>
  </si>
  <si>
    <t>Изменение сети организаций, осуществляющих образовательную деятельность по дополнительным профессиональным программам (в том числе ликвидация и реорганизация организаций, осуществляющих образовательную деятельность)</t>
  </si>
  <si>
    <t xml:space="preserve">Темп роста числа организаций, осуществляющих образовательную деятельность по реализации дополнительных профессиональных программ: организации дополнительного профессионального образования; профессиональные образовательные организации; организации высшего образования </t>
  </si>
  <si>
    <t>6.5.1.</t>
  </si>
  <si>
    <t>организации дополнительного профессионального образования</t>
  </si>
  <si>
    <t>число организаций дополнительного профессионального образования (включая филиалы, реализующие дополнительные профессиональные программы) в отчетном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</si>
  <si>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</si>
  <si>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высшего образования,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</si>
  <si>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дополнительного профессионального образования (включая филиалы, реализующие дополнительные профессиональные программы) в году t-1, предшествовавшем отчетному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</si>
  <si>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году t-1, предшествовавшем отчетному году t</t>
  </si>
  <si>
    <t>число организаций высшего образования, реализующих дополнительные профессиональные программы (включая их филиалы, реализующие дополнительные профессиональные программы) в году t-1, предшествовавшем отчетному году t</t>
  </si>
  <si>
    <t>6.6.</t>
  </si>
  <si>
    <t>Условия освоения дополнительных профессиональных программ лицами с ограниченными возможностями здоровья и инвалидами</t>
  </si>
  <si>
    <t>Удельный вес численности лиц с ограниченными возможностями здоровья и инвалидов в общей численности работников организаций, прошедших обучение по дополнительным профессиональным программам</t>
  </si>
  <si>
    <t>6.6.1.</t>
  </si>
  <si>
    <t>численность лиц с ограниченными возможностями здоровья и инвалидов, обученных по дополнительным профессиональным программам</t>
  </si>
  <si>
    <t>численность обученных по дополнительным профессиональным программам</t>
  </si>
  <si>
    <t>6.7.</t>
  </si>
  <si>
    <t>Научная деятельность организаций, осуществляющих образовательную деятельность, связанная с реализацией дополнительных образовательных программ</t>
  </si>
  <si>
    <t>Удельный вес финансовых средств, полученных от научной деятельности, в общем объеме финансовых средств организаций дополнительного профессионального образования</t>
  </si>
  <si>
    <t>6.7.1.</t>
  </si>
  <si>
    <t xml:space="preserve">объем средств, полученных от научных исследований и разработок, организаций дополнительного профессионального образования (включая филиалы, реализующие дополнительные профессиональные программы) </t>
  </si>
  <si>
    <t>объем средств организаций дополнительного профессионального образования (включая филиалы, реализующие дополнительные профессиональные программы)</t>
  </si>
  <si>
    <t>6.8.</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</si>
  <si>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образовательных программ</t>
  </si>
  <si>
    <t>6.8.1.</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</si>
  <si>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</si>
  <si>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</si>
  <si>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</si>
  <si>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t>
  </si>
  <si>
    <t>6.9.</t>
  </si>
  <si>
    <t>Профессиональные достижения выпускников организаций, реализующих программы дополнительного профессионального образования</t>
  </si>
  <si>
    <t>Оценка отношения среднемесячной заработной платы лиц, прошедших обучение по дополнительным профессиональным программам в течение последних 3 лет, и лиц, не обучавшихся по дополнительным образовательным программам в течение последних 3 лет</t>
  </si>
  <si>
    <t>6.9.1.</t>
  </si>
  <si>
    <t>среднемесячная заработная плата лиц, прошедших обучение по дополнительным профессиональным программам в течение последних 3-х лет</t>
  </si>
  <si>
    <t>среднемесячная заработная плата лиц, не обучавшихся по дополнительным профессиональным программам в течение последних 3-х лет</t>
  </si>
  <si>
    <t>IV. Профессиональное обучение</t>
  </si>
  <si>
    <t>7. Сведения о развитии профессионального обучения</t>
  </si>
  <si>
    <t>7.1.</t>
  </si>
  <si>
    <t>Численность лиц, прошедших обучение по образовательным программам профессионального обучения (в профессиональных образовательных организациях, реализующих образовательные программы среднего профессионального образования - программы подготовки квалифицированных рабочих, служащих)</t>
  </si>
  <si>
    <t>Численность краткосрочно обученных по договорам (численность лиц, прошедших подготовку рабочих (служащих); прошедших профессиональную переподготовку; прошедших повышение квалификации)</t>
  </si>
  <si>
    <t>1 (профтех) раздел 3, строка 01, графа 3</t>
  </si>
  <si>
    <t>человек</t>
  </si>
  <si>
    <t xml:space="preserve">Численность работников организаций, прошедших профессиональное обучение: всего; профессиональная подготовка по профессиям рабочих, должностям служащих; переподготовка рабочих, служащих; повышение квалификации рабочих, служащих </t>
  </si>
  <si>
    <t>7.1.1.</t>
  </si>
  <si>
    <t>7.1.2.</t>
  </si>
  <si>
    <t>1-кадры раздел 1, строка 09, графа 1</t>
  </si>
  <si>
    <t>1-кадры раздел 1, строка 10, графа 1</t>
  </si>
  <si>
    <t>1-кадры раздел 1, строка 11, графа 1</t>
  </si>
  <si>
    <t>1-кадры раздел 1, строка 12, графа 1</t>
  </si>
  <si>
    <t xml:space="preserve">Удельный вес численности работников организаций, прошедших профессиональное обучение, в общей численности штатных работников организаций </t>
  </si>
  <si>
    <t>общая численность работников списочного состава организаций, прошедших профессиональное обучение без учета лиц, обученных за счет собственных средств</t>
  </si>
  <si>
    <t>общая численность работников списочного состава организаций</t>
  </si>
  <si>
    <t>7.1.3.</t>
  </si>
  <si>
    <t>7.2.</t>
  </si>
  <si>
    <t>Содержание образовательной деятельности и организация образовательного процесса по основным программам профессионального обучения</t>
  </si>
  <si>
    <t xml:space="preserve">Удельный вес численности лиц, прошедших обучение по образовательным программам профессионального обучения по месту своей работы, в общей численности работников организаций, прошедших обучение по образовательным программам профессионального обучения </t>
  </si>
  <si>
    <t>7.2.1.</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</si>
  <si>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отрыва от работы, без учета лиц, обученных за счет собственных средств</t>
  </si>
  <si>
    <t>1-кадры раздел 1, справка 2, строка 27</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</si>
  <si>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учета лиц, обученных за счет собственных средств</t>
  </si>
  <si>
    <t>7.3.</t>
  </si>
  <si>
    <t>Кадровое обеспечение организаций, осуществляющих образовательную деятельность в части реализации основных программ дополнительного обучения</t>
  </si>
  <si>
    <t xml:space="preserve">Удельный вес численности лиц, имеющих высшее образование, в общей численности преподавателей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профессионального обучения </t>
  </si>
  <si>
    <t>7.3.1.</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</si>
  <si>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 имеющих высшее образование</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</si>
  <si>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t>
  </si>
  <si>
    <t>7.4.</t>
  </si>
  <si>
    <t>Материально-техническое и информационное обеспечение организаций, осуществляющих образовательную деятельность в части реализации основных программ профессионального обучения</t>
  </si>
  <si>
    <t>Удельный вес стоимости дорогостоящих машин и оборудования (стоимостью свыше 1 млн. рублей за ед.) в общей стоимости машин и оборудования организаций, осуществляющих образовательную деятельность по реализации образовательных программ профессионального обучения</t>
  </si>
  <si>
    <t>7.4.1.</t>
  </si>
  <si>
    <t>стоимость дорогостоящих машин и оборудования (стоимостью свыше 1 млн. рублей за ед.) в организациях (включая филиалы), осуществляющих образовательную деятельность по реализации образовательных программ профессионального обучения</t>
  </si>
  <si>
    <t>стоимость машин и оборудования в организациях (включая филиалы), осуществляющих образовательную деятельность по реализации образовательных программ профессионального обучения</t>
  </si>
  <si>
    <t>7.5.</t>
  </si>
  <si>
    <t>Условия профессионального обучения лиц с ограниченными возможностями здоровья и инвалидов</t>
  </si>
  <si>
    <t>7.5.1.</t>
  </si>
  <si>
    <t>Удельный вес численности лиц с ограниченными возможностями здоровья и инвалидов в общей численности работников организаций, обученных по дополнительным профессиональным программам и программам профессионального обучения</t>
  </si>
  <si>
    <t>численность лиц с ограниченными возможностями здоровья, получивших дополнительное профессиональное образование, прошедших профессиональное обучение в отчетном году</t>
  </si>
  <si>
    <t>начиная с отчета за 2014 год</t>
  </si>
  <si>
    <t>численность инвалидов, получивших дополнительное профессиональное образование, прошедших профессиональное обучение в отчетном году</t>
  </si>
  <si>
    <t>1-кадры раздел 1, справка 2, строка 23</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</si>
  <si>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в отчетном году</t>
  </si>
  <si>
    <t>Трудоустройство (изменение условий профессиональной деятельности) выпускников организаций, осуществляющих образовательную деятельность</t>
  </si>
  <si>
    <t>7.6.</t>
  </si>
  <si>
    <t>Удельный вес лиц, трудоустроившихся в течение 1 года после окончания обучения по полученной профессии на рабочие места, требующие высокого уровня квалификации, в общей численности лиц, обученных по образовательным программам профессионального обучения</t>
  </si>
  <si>
    <t>7.6.1.</t>
  </si>
  <si>
    <t>численность лиц, трудоустроившихся в течение 1 года после окончания обучения по полученной профессии на рабочие места, требующие высокого уровня квалификации</t>
  </si>
  <si>
    <t>численность лиц, обученных по образовательным программам профессионального обучения</t>
  </si>
  <si>
    <t>Изменение сети организаций, осуществляющих образовательную деятельность по основным программам профессионального обучения (в том числе ликвидация и реорганизация организаций, осуществляющих образовательную деятельность)</t>
  </si>
  <si>
    <t>7.7.</t>
  </si>
  <si>
    <t>Число организаций, осуществляющих образовательную деятельность по образовательным программам профессионального обучения, в том числе: общеобразовательные организации; профессиональные образовательные организации; образовательные организации высшего образования; организации дополнительного образования; организации дополнительного профессионального образования; учебные центры профессиональной квалификации</t>
  </si>
  <si>
    <t>7.7.1.</t>
  </si>
  <si>
    <t>Финансово-экономическая деятельность организаций, осуществляющих образовательную деятельность в части обеспечения реализации основных программ профессионального обучения</t>
  </si>
  <si>
    <t>7.8.</t>
  </si>
  <si>
    <t xml:space="preserve">Структура финансовых средств, поступивших в организации, осуществляющих образовательную деятельность по реализации образовательных программ профессионального обучения: бюджетные ассигнования; финансовые средства от приносящей доход деятельности </t>
  </si>
  <si>
    <t>7.8.1.</t>
  </si>
  <si>
    <t>бюджетные ассигнования</t>
  </si>
  <si>
    <t xml:space="preserve">объем бюджетных ассигнований,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 </t>
  </si>
  <si>
    <t>объем финансовых средств от приносящей доход деятельности,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</si>
  <si>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объем финансовых средств,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</si>
  <si>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7.9.</t>
  </si>
  <si>
    <t>Сведения о представителях работодателей, участвующих в учебном процессе</t>
  </si>
  <si>
    <t xml:space="preserve">Удельный вес представителей работодателей, участвующих в учебном процессе, в общей численности преподавателей и мастеров производственного обучения организаций, осуществляющих образовательную деятельность по реализации образовательных программ профессионального обучения </t>
  </si>
  <si>
    <t>7.9.1.</t>
  </si>
  <si>
    <t>численность представителей работодателей организаций, привлеченных к образовательной деятельности по реализации образовательных программ профессионального обучения</t>
  </si>
  <si>
    <t>численность преподавателей и мастеров производственного обучения, осуществляющих образовательную деятельность по реализации образовательных программ профессионального обучения</t>
  </si>
  <si>
    <t>Число организаций, осуществляющих образовательную деятельность по образовательным программам профессионального обучения, в том числе:</t>
  </si>
  <si>
    <t>V. Дополнительная информация о системе образования</t>
  </si>
  <si>
    <t>8. Сведения об интеграции образования и науки, а также образования и сферы труда</t>
  </si>
  <si>
    <t>8.1.</t>
  </si>
  <si>
    <t>Сведения об интеграции образования и науки, а также образования и сферы труда</t>
  </si>
  <si>
    <t>Численность населения, обучающегося по программам профессионального обучения</t>
  </si>
  <si>
    <t xml:space="preserve">Удельный вес сектора организаций высшего образования во внутренних затратах на исследования и разработки </t>
  </si>
  <si>
    <t>8.1.1.</t>
  </si>
  <si>
    <t>внутренние затраты на исследования и разработки сектора высшего образования</t>
  </si>
  <si>
    <t>2-наука раздел 6, строка 606, графа 3</t>
  </si>
  <si>
    <t>внутренние затраты на исследования и разработки – всего</t>
  </si>
  <si>
    <t>2-наука раздел 6, строка 601, графа 3</t>
  </si>
  <si>
    <t>Участие организаций различных отраслей экономики в обеспечении и осуществлении образовательной деятельности</t>
  </si>
  <si>
    <t>исключительно профессиональной подготовки квалифицированных рабочих, служащих</t>
  </si>
  <si>
    <t>Оценка представителями организаций реального сектора экономики распространенности их сотрудничества с образовательными организациями, реализующими профессиональные образовательные программы (оценка удельного веса организаций реального сектора экономики, сотрудничавших с организациями, реализующими профессиональные образовательные программы, в общем числе организаций реального сектора экономики):</t>
  </si>
  <si>
    <t>профессиональной подготовки специалистов среднего звена</t>
  </si>
  <si>
    <t>бакалавриата, подготовки специалистов, магистратуры</t>
  </si>
  <si>
    <t>профессиональных образовательных организаций, реализующих только образовательные программы подготовки квалифицированных рабочих, служащих)</t>
  </si>
  <si>
    <t>профессиональных образовательных организаций, реализующих образовательные программы подготовки специалистов среднего звена</t>
  </si>
  <si>
    <t>образовательных организаций высшего образования</t>
  </si>
  <si>
    <t>Численность респондентов (руководителей предприятий и организаций реального сектора экономики), ответивших утвердительно (и выбравших хотя бы один из предложенных в анкете вариантов сотрудничества) на вопрос о том, сотрудничало ли предприятие или организация с какими-либо образовательными организациями, реализующими программы профессионального образования, с целью привлечения выпускников или студентов профильных специальностей</t>
  </si>
  <si>
    <t xml:space="preserve">Численность респондентов (руководителей предприятий и организаций реального сектора экономики), ответивших на вопрос о том, сотрудничало ли предприятие или организация с какими-либо образовательными организациями, реализующими программы профессионального образования, с целью привлечения выпускников или студентов профильных специальностей </t>
  </si>
  <si>
    <t>9. Сведения об интеграции российского образования с мировым образовательным пространством</t>
  </si>
  <si>
    <t>9.1.</t>
  </si>
  <si>
    <t xml:space="preserve">всего </t>
  </si>
  <si>
    <t>СПО-1 раздел 2.9, строка 01, графа 7 кроме граждан Российской Федерации</t>
  </si>
  <si>
    <t>граждане СНГ</t>
  </si>
  <si>
    <t>СПО-1 раздел 2.9, строка 01, графа 7 кроме граждан из стран Балтии, Грузии, Абхазии и Южной Осетии</t>
  </si>
  <si>
    <t>СПО-1 раздел 2.9, строка 01, графа 7</t>
  </si>
  <si>
    <t>9.2.</t>
  </si>
  <si>
    <t>Удельный вес численности иностранных студентов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</si>
  <si>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Удельный вес численности иностранных студентов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</si>
  <si>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ВПО-1 раздел 2.10, строка 01, графа 7 кроме граждан Российской Федерации</t>
  </si>
  <si>
    <t>ВПО-1 раздел 2.10, строка 01, графа 7 кроме граждан из стран Балтии, Грузии, Абхазии и Южной Осетии</t>
  </si>
  <si>
    <t>численность студентов, обучающихся по программам высшего образования - программам бакалавриата, программам специалитета, программам магистратуры</t>
  </si>
  <si>
    <t>ВПО-1 раздел 2.10, строка 01, графа 7</t>
  </si>
  <si>
    <t>10. Развитие системы оценки качества образования и информационной прозрачности системы образования</t>
  </si>
  <si>
    <t>10.1.1.</t>
  </si>
  <si>
    <t>Индекс удовлетворенности населения качеством образования, которое предоставляют образовательные организации</t>
  </si>
  <si>
    <t>дошкольное образование</t>
  </si>
  <si>
    <t>начальное общее, основное общее, среднее общее образование</t>
  </si>
  <si>
    <t>численность респондентов (членов домашних хозяйств), удовлетворенных качеством получаемого одним из членом домашнего хозяйства (в возрасте от 4 до 22 лет) образования; по уровням получаемого образования (выбрали при ответе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варианты ответа "безусловно удовлетворены", "скорее удовлетворены")</t>
  </si>
  <si>
    <t>социологический опрос домашних хозяйств</t>
  </si>
  <si>
    <t>среднее профессиональное образование (подготовка квалифицированных рабочих, служащих);</t>
  </si>
  <si>
    <t>среднее профессиональное образование (подготовка специалистов среднего звена)</t>
  </si>
  <si>
    <t>высшее образование (бакалавриат, специалитет, магистратура)</t>
  </si>
  <si>
    <t>общая численность респондентов (членов домашних хозяйств), ответивших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 составе домашнего хозяйства которого есть ребенок/молодой человек (девушка) в возрасте от 4 до 22 лет, получающий(-ая) образование; по уровням получаемого образования</t>
  </si>
  <si>
    <t>среднее профессиональное образование (подготовка квалифицированных рабочих, служащих)</t>
  </si>
  <si>
    <t>10.1.2.</t>
  </si>
  <si>
    <t>Индекс удовлетворенности работодателей качеством подготовки в образовательных организациях профессионального образования</t>
  </si>
  <si>
    <t>Результаты участия обучающихся в образовательных организациях в российских и международных тестированиях знаний, конкурсах и олимпиадах</t>
  </si>
  <si>
    <t>Удельный вес численности лиц, достигших базового уровня образовательных достижений в международных сопоставительных исследованиях качества образования (изучение качества чтения и понимания текста (PIRLS), исследование качества математического и естественнонаучного общего образования (TIMSS), оценка образовательных достижений учащихся (PISA)), в общей численности российских учащихся общеобразовательных организаций &lt;*&gt;:</t>
  </si>
  <si>
    <t>естествознание (4 класс);</t>
  </si>
  <si>
    <t>естествознание (8 класс);</t>
  </si>
  <si>
    <t>международное исследование PIRLS</t>
  </si>
  <si>
    <t>международное исследование TIMSS</t>
  </si>
  <si>
    <t>математика (4 класс)</t>
  </si>
  <si>
    <t>математика (8 класс)</t>
  </si>
  <si>
    <t>международное исследование PISA</t>
  </si>
  <si>
    <t>читательская грамотность</t>
  </si>
  <si>
    <t>математическая грамотность</t>
  </si>
  <si>
    <t>10.2.1.</t>
  </si>
  <si>
    <t xml:space="preserve">Удельный вес численности студентов образовательных организаций высшего образования, использующих образовательный кредит для оплаты обучения, в общей численности обучающихся на платной основе </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</si>
  <si>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 использующих образовательный кредит для оплаты обучения</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</si>
  <si>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t>
  </si>
  <si>
    <t>ВПО-1 раздел 2.1.2, строка 15, графа 19</t>
  </si>
  <si>
    <t>10.3.1.</t>
  </si>
  <si>
    <t>10.3.2.</t>
  </si>
  <si>
    <t>Удельный вес числа общеобразовательных организаций, в которых созданы коллегиальные органы управления,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</si>
  <si>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которых созданы коллегиальные органы управления с участием общественности</t>
  </si>
  <si>
    <t>76-РИК раздел 8, строка 03, графа 3</t>
  </si>
  <si>
    <t>Российская Федерация, субъекты Российской Федерации; государственные и муниципальные организации; частные организации</t>
  </si>
  <si>
    <t>10.4.1.</t>
  </si>
  <si>
    <t>Удельный вес образовательных организаций, охваченных инструментами независимой системы оценки качества образования, в общем числе образовательных организаций</t>
  </si>
  <si>
    <t>число образовательных организаций, охваченных инструментами независимой системы оценки качества образования</t>
  </si>
  <si>
    <t>ведомственный мониторинг Минобрнауки России</t>
  </si>
  <si>
    <t>число образовательных организаций</t>
  </si>
  <si>
    <t>11. Сведения о создании условий социализации и самореализации молодежи (в том числе лиц, обучающихся по уровням и видам образования)</t>
  </si>
  <si>
    <t>10.1.</t>
  </si>
  <si>
    <t>Оценка деятельности системы образования гражданами</t>
  </si>
  <si>
    <t>10.2.</t>
  </si>
  <si>
    <t>10.3.</t>
  </si>
  <si>
    <t>Развитие механизмов государственно-частного управления в системе образования</t>
  </si>
  <si>
    <t>10.4.</t>
  </si>
  <si>
    <t>Развитие региональных систем оценки качества образования</t>
  </si>
  <si>
    <t>11.1.</t>
  </si>
  <si>
    <t>Социально-демографические характеристики и социальная интеграция</t>
  </si>
  <si>
    <t>Удельный вес населения в возрасте 5 - 18 лет, охваченного образованием, в общей численности населения в возрасте 5 - 18 лет</t>
  </si>
  <si>
    <t>11.1.1.</t>
  </si>
  <si>
    <t>численность лиц в возрасте 5 - 18 лет, обучающихся по образовательным программам</t>
  </si>
  <si>
    <t>дошкольного образования</t>
  </si>
  <si>
    <t>начального общего, основного общего и среднего общего образования</t>
  </si>
  <si>
    <t>76-РИК раздел 5, строки 01-14, графа 7 плюс СВ-1 раздел 6, строка 01, графы 4, 5</t>
  </si>
  <si>
    <t>среднего профессионального образования - программам подготовки квалифицированных рабочих, служащих. Не учитывается численность краткосрочно обученных по договорам в отчетном году</t>
  </si>
  <si>
    <t>1 (профтех) раздел 4, строки 02-10 графы 3, 10</t>
  </si>
  <si>
    <t>среднего профессионального образования - программам подготовки специалистов среднего звена</t>
  </si>
  <si>
    <t>СПО-1 раздел 2.10, строки 02-07, графа 6 – все формы обучения</t>
  </si>
  <si>
    <t>высшего образования - программам бакалавриата, специалитета, магистратуры</t>
  </si>
  <si>
    <t>ВПО-1 раздел 2.11, строки 02-05, графа 3 – все формы обучения</t>
  </si>
  <si>
    <t>численность постоянного населения в возрасте 5 - 18 лет (на 1 января следующего за отчетным года)</t>
  </si>
  <si>
    <t>11.1.2.</t>
  </si>
  <si>
    <t>Структура подготовки кадров по профессиональным образовательным программам (удельный вес численности выпускников, освоивших профессиональные образовательные программы соответствующего уровня, в общей численности выпускников):</t>
  </si>
  <si>
    <t>1 (профтех) раздел 1, строка 01, графа 6</t>
  </si>
  <si>
    <t>СПО-1 раздел 2.1.2, строка 01, графа 25</t>
  </si>
  <si>
    <t>ВПО-1 раздел 2.1.2, строка 0, графа 23</t>
  </si>
  <si>
    <t>ВПО-1 раздел 2.1.2,строка 06, графа 23</t>
  </si>
  <si>
    <t>ВПО-1 раздел 2.1.2, строка 11, графа 23</t>
  </si>
  <si>
    <t>1-НК раздел 1, строка 101, графа 7</t>
  </si>
  <si>
    <t>11.2.</t>
  </si>
  <si>
    <t>Ценностные ориентации молодежи и ее участие в общественных достижениях</t>
  </si>
  <si>
    <t xml:space="preserve">Удельный вес численности молодых людей в возрасте от 14 до 30 лет, участвующих в деятельности молодежных общественных объединений, в общей численности молодежи в возрасте от 14 до 30 лет </t>
  </si>
  <si>
    <t>11.2.1.</t>
  </si>
  <si>
    <t>численность лиц в возрасте 14 - 29 лет, участвующих в деятельности молодежных общественных объединений</t>
  </si>
  <si>
    <t>численность постоянного населения в возрасте 14 - 29 лет</t>
  </si>
  <si>
    <t>11.3.</t>
  </si>
  <si>
    <t>Образование и занятость молодежи</t>
  </si>
  <si>
    <t xml:space="preserve">Оценка удельного веса лиц, совмещающих учебу и работу, в общей численности студентов старших курсов образовательных организаций высшего образования </t>
  </si>
  <si>
    <t>11.3.1.</t>
  </si>
  <si>
    <t>численность респондентов (студентов старших курсов), ответивших утвердительно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 (т.е. выбравших один из вариантов ответа: "Да, имели постоянную работу", "Да, работали временно, по договору и т.д.", "Да, были разовые заработки, нерегулярные приработки")</t>
  </si>
  <si>
    <t>социологический опрос студентов старших курсов образовательных организаций высшего образования</t>
  </si>
  <si>
    <t>численность респондентов (студентов старших курсов), ответивших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t>
  </si>
  <si>
    <t>11.4.</t>
  </si>
  <si>
    <t>Деятельность федеральных органов исполнительной власти и органов исполнительной власти субъектов Российской Федерации по созданию условий социализации и самореализации молодежи</t>
  </si>
  <si>
    <t>11.4.1.</t>
  </si>
  <si>
    <t>Удельный вес численности молодых людей в возрасте от 14 до 30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в сфере поддержки талантливой молодежи, в общей численности молодежи в возрасте от 14 до 30 лет</t>
  </si>
  <si>
    <t>численность лиц в возрасте 14 - 29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(разово или на постоянной основе) в сфере поддержки талантливой молодежи</t>
  </si>
  <si>
    <t>численность постоянного населения в возрасте 14 - 29 лет (на 1 января следующего за отчетным года)</t>
  </si>
  <si>
    <t>квадратный метр</t>
  </si>
  <si>
    <t>единица</t>
  </si>
  <si>
    <t>день</t>
  </si>
  <si>
    <t>тысяча рублей</t>
  </si>
  <si>
    <t>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t>
  </si>
  <si>
    <t>педагогических работников - всего</t>
  </si>
  <si>
    <t>раз</t>
  </si>
  <si>
    <t>балл</t>
  </si>
  <si>
    <t>Удельный вес численности выпускников, освоивших образовательные программы среднего общего образования, получивших количество баллов по ЕГЭ ниже минимального, в общей численности выпускников, освоивших образовательные программы среднего общего образования, сдававших ЕГЭ:</t>
  </si>
  <si>
    <t>численность получивших ниже минимального количества баллов, по результатам ЕГЭ по предмету i</t>
  </si>
  <si>
    <t>Удельный вес численности выпускников, освоивших образовательные программы основного общего образования, получивших количество баллов по ГИА ниже минимального, в общей численности выпускников, освоивших образовательные программы основного общего образования, сдававших ГИА:</t>
  </si>
  <si>
    <t>по русскому языку</t>
  </si>
  <si>
    <t>по математике</t>
  </si>
  <si>
    <t>численость получивших ниже минимального количества баллов по результатам ГИА по предмету i</t>
  </si>
  <si>
    <t>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t>
  </si>
  <si>
    <t>Среднее значение количества баллов по ЕГЭ, полученных выпускниками, освоившими образовательные программы среднего общего образования:</t>
  </si>
  <si>
    <t>общая численность выпускников, освоивших образовательные программы среднего общего образования, сдававших ЕГЭ</t>
  </si>
  <si>
    <t>общая численность выпускников, освоивших образовательные программы основного общего образования, сдававших ГИА</t>
  </si>
  <si>
    <t>высшую квалификационную категорию</t>
  </si>
  <si>
    <t>первую квалификационную категорию</t>
  </si>
  <si>
    <t>программы подготовки специалистов среднего звена</t>
  </si>
  <si>
    <t>профессиональные образовательные организации, реализующие исключительно программы подготовки квалифицированных рабочих, служащих</t>
  </si>
  <si>
    <t>профессиональные образовательные организации, реализующие программы подготовки специалистов среднего звена</t>
  </si>
  <si>
    <t>3.4.6.</t>
  </si>
  <si>
    <t>Темп роста числа образовательных организаций, реализующих:</t>
  </si>
  <si>
    <t>программы подготовки квалифицированных рабочих, служащих:</t>
  </si>
  <si>
    <t>Программы подготовки специалистов среднего звена:</t>
  </si>
  <si>
    <t>Программы подготовки квалифицированных рабочих, служащих:</t>
  </si>
  <si>
    <t>Объем финансовых средств, поступивших в профессиональные образовательные организации, в расчете на 1 студента:</t>
  </si>
  <si>
    <t>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t>
  </si>
  <si>
    <t>доктора наук</t>
  </si>
  <si>
    <t>кандидата наук</t>
  </si>
  <si>
    <t>4.4.3.</t>
  </si>
  <si>
    <t>Удельный вес площади зданий, оборудованной охранно-пожарной сигнализацией, в общей площади зданий образовательных организаций высшего образования:</t>
  </si>
  <si>
    <t>Результаты занятий детей в организациях дополнительного образования (оценка удельного веса родителей детей, обучающихся в образовательных организациях дополнительного образования, отметивших различные результаты обучения их детей, в общей численности родителей детей, обучающихся в образовательных организациях дополнительного образования):</t>
  </si>
  <si>
    <t>приобретение актуальных знаний, практических навыков обучающимися</t>
  </si>
  <si>
    <t>выявление и развитие таланта и способностей обучающихся</t>
  </si>
  <si>
    <t>профессиональная ориентация, освоение значимых для профессиональной деятельности навыков обучающимися</t>
  </si>
  <si>
    <t>улучшение знаний школьной программы обучающимися</t>
  </si>
  <si>
    <t>Охват населения программами дополнительного профессионального образования (удельный вес численности занятого населения в возрасте 25-64 лет, прошедшего повышение квалификации и (или) переподготовку, в общей численности занятого в экономике населения данной возрастной группы)</t>
  </si>
  <si>
    <t>Удельный вес площади зданий, требующей капитального ремонта, в общей площади зданий организаций дополнительного профессионального образования:</t>
  </si>
  <si>
    <t>тысяча человек</t>
  </si>
  <si>
    <t>профессиональная подготовка по профессиям рабочих, должностям служащих</t>
  </si>
  <si>
    <t>переподготовка рабочих, служащих</t>
  </si>
  <si>
    <t>повышение квалификации рабочих, служащих</t>
  </si>
  <si>
    <t>организации дополнительного образования</t>
  </si>
  <si>
    <t>образовательные организации высшего образования</t>
  </si>
  <si>
    <t>общеобразовательные организации</t>
  </si>
  <si>
    <t>учебные центры профессиональной квалификации</t>
  </si>
  <si>
    <t>финансовые средства от приносящей доход деятельности</t>
  </si>
  <si>
    <t>8.2.</t>
  </si>
  <si>
    <t>8.2.1.</t>
  </si>
  <si>
    <t>естественнонаучная грамотность</t>
  </si>
  <si>
    <t>образовательные программы среднего профессионального образования - программы подготовки квалифицированных рабочих, служащих</t>
  </si>
  <si>
    <t>образовательные программы среднего профессионального образования - программы подготовки специалистов среднего звена</t>
  </si>
  <si>
    <t>образовательные программы высшего образования - программы бакалавриата</t>
  </si>
  <si>
    <t>программы высшего образования - программы специалитета</t>
  </si>
  <si>
    <t>образовательные программы высшего образования - программы магистратуры</t>
  </si>
  <si>
    <t>образовательные программы высшего образования - программы подготовки кадров высшей квалификации</t>
  </si>
  <si>
    <t>места</t>
  </si>
  <si>
    <t>численность респондентов</t>
  </si>
  <si>
    <t>Российская Федерация (субъекты Российской Федерации; государственные и муниципальные организации; частные организации</t>
  </si>
  <si>
    <r>
      <t>85-К раздел 2.2, строка 01, графы 5, 6, 7</t>
    </r>
    <r>
      <rPr>
        <b/>
        <sz val="11"/>
        <color theme="1"/>
        <rFont val="Calibri"/>
        <family val="2"/>
        <charset val="204"/>
        <scheme val="minor"/>
      </rPr>
      <t>(9,10,11)</t>
    </r>
  </si>
  <si>
    <t>Значение показателя за 2013 год</t>
  </si>
  <si>
    <t>Значение показателя за 2014 год</t>
  </si>
</sst>
</file>

<file path=xl/styles.xml><?xml version="1.0" encoding="utf-8"?>
<styleSheet xmlns="http://schemas.openxmlformats.org/spreadsheetml/2006/main">
  <numFmts count="1">
    <numFmt numFmtId="164" formatCode="0.0"/>
  </numFmts>
  <fonts count="4">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xf numFmtId="164" fontId="0" fillId="0" borderId="1" xfId="0" applyNumberForma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1" fontId="0" fillId="0" borderId="1" xfId="0" applyNumberFormat="1" applyBorder="1" applyAlignment="1">
      <alignment horizontal="center" vertical="top" wrapText="1"/>
    </xf>
    <xf numFmtId="0" fontId="2" fillId="0" borderId="0" xfId="0" applyFont="1" applyAlignment="1">
      <alignment horizontal="center"/>
    </xf>
    <xf numFmtId="0" fontId="0" fillId="0" borderId="1" xfId="0" applyFill="1" applyBorder="1" applyAlignment="1">
      <alignment horizontal="center" vertical="top" wrapText="1"/>
    </xf>
    <xf numFmtId="0" fontId="2" fillId="0" borderId="0" xfId="0" applyFont="1" applyAlignment="1"/>
    <xf numFmtId="164" fontId="0" fillId="0" borderId="1" xfId="0" applyNumberFormat="1" applyBorder="1" applyAlignment="1" applyProtection="1">
      <alignment horizontal="center" vertical="top" wrapText="1"/>
      <protection hidden="1"/>
    </xf>
    <xf numFmtId="0" fontId="2" fillId="0" borderId="0" xfId="0" applyFont="1" applyAlignment="1">
      <alignment horizontal="center"/>
    </xf>
    <xf numFmtId="0" fontId="1" fillId="2" borderId="1" xfId="0" applyFont="1" applyFill="1" applyBorder="1" applyAlignment="1">
      <alignment vertical="top" wrapText="1"/>
    </xf>
    <xf numFmtId="0" fontId="0" fillId="2" borderId="1" xfId="0" applyFill="1" applyBorder="1" applyAlignment="1">
      <alignment vertical="top" wrapText="1"/>
    </xf>
    <xf numFmtId="0" fontId="1" fillId="0" borderId="1" xfId="0" applyFont="1" applyFill="1" applyBorder="1" applyAlignment="1">
      <alignment vertical="top" wrapText="1"/>
    </xf>
    <xf numFmtId="0" fontId="0" fillId="2" borderId="3" xfId="0" applyFill="1" applyBorder="1" applyAlignment="1">
      <alignment horizontal="left" vertical="top" wrapText="1"/>
    </xf>
    <xf numFmtId="0" fontId="0" fillId="0" borderId="3" xfId="0" applyBorder="1" applyAlignment="1">
      <alignment horizontal="center" vertical="top" wrapText="1"/>
    </xf>
    <xf numFmtId="1" fontId="0" fillId="0" borderId="0" xfId="0" applyNumberFormat="1"/>
    <xf numFmtId="0" fontId="0" fillId="0" borderId="1" xfId="0" applyFill="1" applyBorder="1" applyAlignment="1">
      <alignment vertical="top" wrapText="1"/>
    </xf>
    <xf numFmtId="0" fontId="0" fillId="0" borderId="3" xfId="0" applyFill="1" applyBorder="1" applyAlignment="1">
      <alignment horizontal="left" vertical="top" wrapText="1"/>
    </xf>
    <xf numFmtId="0" fontId="0" fillId="0" borderId="2" xfId="0" applyBorder="1" applyAlignment="1">
      <alignment horizontal="center" vertical="top" wrapText="1"/>
    </xf>
    <xf numFmtId="0" fontId="0" fillId="0" borderId="2" xfId="0" applyFill="1" applyBorder="1" applyAlignment="1">
      <alignment vertical="top" wrapText="1"/>
    </xf>
    <xf numFmtId="0" fontId="2" fillId="0" borderId="0" xfId="0" applyFont="1" applyAlignment="1">
      <alignment horizontal="center"/>
    </xf>
    <xf numFmtId="0" fontId="0" fillId="0" borderId="3"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3" xfId="0" applyFill="1" applyBorder="1" applyAlignment="1">
      <alignment horizontal="center" vertical="top" wrapText="1"/>
    </xf>
    <xf numFmtId="0" fontId="0" fillId="0" borderId="1" xfId="0" applyFill="1" applyBorder="1" applyAlignment="1">
      <alignment horizontal="left" vertical="top" wrapText="1"/>
    </xf>
    <xf numFmtId="0" fontId="0" fillId="2" borderId="3" xfId="0" applyFill="1" applyBorder="1" applyAlignment="1">
      <alignment horizontal="left" vertical="top" wrapText="1"/>
    </xf>
    <xf numFmtId="0" fontId="0" fillId="0" borderId="2" xfId="0" applyFill="1" applyBorder="1" applyAlignment="1">
      <alignment horizontal="center" vertical="top" wrapText="1"/>
    </xf>
    <xf numFmtId="164" fontId="0" fillId="0" borderId="2" xfId="0" applyNumberFormat="1" applyBorder="1" applyAlignment="1" applyProtection="1">
      <alignment horizontal="center" vertical="top" wrapText="1"/>
      <protection hidden="1"/>
    </xf>
    <xf numFmtId="0" fontId="1" fillId="0" borderId="3" xfId="0" applyFont="1" applyBorder="1" applyAlignment="1">
      <alignment horizontal="center" vertical="top" wrapText="1"/>
    </xf>
    <xf numFmtId="0" fontId="0" fillId="0" borderId="3" xfId="0" applyBorder="1"/>
    <xf numFmtId="0" fontId="0" fillId="0" borderId="1" xfId="0" applyFont="1" applyFill="1" applyBorder="1" applyAlignment="1">
      <alignment vertical="top" wrapText="1"/>
    </xf>
    <xf numFmtId="0" fontId="0" fillId="0" borderId="1" xfId="0" applyFont="1" applyBorder="1" applyAlignment="1">
      <alignment horizontal="center" vertical="top" wrapText="1"/>
    </xf>
    <xf numFmtId="0" fontId="1" fillId="0" borderId="1" xfId="0" applyFont="1" applyBorder="1" applyAlignment="1">
      <alignment horizontal="left" vertical="top" wrapText="1"/>
    </xf>
    <xf numFmtId="0" fontId="0" fillId="0" borderId="1" xfId="0" applyBorder="1" applyAlignment="1">
      <alignment horizontal="center"/>
    </xf>
    <xf numFmtId="0" fontId="1" fillId="0" borderId="1" xfId="0" applyFont="1" applyBorder="1" applyAlignment="1">
      <alignment horizontal="justify" vertical="top" wrapText="1"/>
    </xf>
    <xf numFmtId="0" fontId="0" fillId="0" borderId="1" xfId="0" applyBorder="1" applyAlignment="1">
      <alignment horizontal="justify" vertical="top" wrapText="1"/>
    </xf>
    <xf numFmtId="0" fontId="2" fillId="0" borderId="0" xfId="0" applyFont="1" applyAlignment="1">
      <alignment horizontal="center"/>
    </xf>
    <xf numFmtId="0" fontId="0" fillId="0" borderId="2" xfId="0" applyFill="1" applyBorder="1" applyAlignment="1">
      <alignment horizontal="left" vertical="top" wrapText="1"/>
    </xf>
    <xf numFmtId="1" fontId="0" fillId="0" borderId="1" xfId="0" applyNumberFormat="1" applyFill="1" applyBorder="1" applyAlignment="1">
      <alignment horizontal="center" vertical="top" wrapText="1"/>
    </xf>
    <xf numFmtId="164" fontId="0" fillId="0" borderId="1" xfId="0" applyNumberFormat="1" applyFill="1" applyBorder="1" applyAlignment="1">
      <alignment horizontal="center" vertical="top" wrapText="1"/>
    </xf>
    <xf numFmtId="0" fontId="2" fillId="0" borderId="0" xfId="0" applyFont="1" applyAlignment="1">
      <alignment horizontal="center"/>
    </xf>
    <xf numFmtId="0" fontId="1" fillId="0" borderId="0" xfId="0" applyFont="1" applyBorder="1" applyAlignment="1">
      <alignment horizontal="center"/>
    </xf>
    <xf numFmtId="0" fontId="1" fillId="0" borderId="0" xfId="0" applyFont="1" applyBorder="1" applyAlignment="1">
      <alignment horizontal="center" wrapText="1"/>
    </xf>
    <xf numFmtId="0" fontId="3" fillId="0" borderId="1" xfId="0" applyFont="1" applyBorder="1" applyAlignment="1">
      <alignment horizontal="center" vertical="top" wrapText="1"/>
    </xf>
    <xf numFmtId="1" fontId="3"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xf numFmtId="164" fontId="0" fillId="2" borderId="1" xfId="0" applyNumberFormat="1" applyFill="1" applyBorder="1" applyAlignment="1">
      <alignment horizontal="center" vertical="top" wrapText="1"/>
    </xf>
    <xf numFmtId="1" fontId="0" fillId="2" borderId="1" xfId="0" applyNumberForma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0" fillId="2" borderId="1" xfId="0" applyFont="1" applyFill="1" applyBorder="1" applyAlignment="1">
      <alignment horizontal="center" vertical="top" wrapText="1"/>
    </xf>
    <xf numFmtId="0" fontId="0" fillId="2" borderId="1" xfId="0" applyFill="1" applyBorder="1" applyAlignment="1">
      <alignment horizontal="justify" vertical="top" wrapText="1"/>
    </xf>
    <xf numFmtId="0" fontId="0" fillId="2" borderId="1" xfId="0" applyFill="1" applyBorder="1" applyAlignment="1">
      <alignment horizontal="center"/>
    </xf>
    <xf numFmtId="164" fontId="3" fillId="0" borderId="1" xfId="0" applyNumberFormat="1" applyFont="1" applyBorder="1" applyAlignment="1">
      <alignment horizontal="center" vertical="top" wrapText="1"/>
    </xf>
    <xf numFmtId="0" fontId="0" fillId="0" borderId="1" xfId="0" applyNumberFormat="1" applyFill="1" applyBorder="1" applyAlignment="1">
      <alignment vertical="top" wrapText="1"/>
    </xf>
    <xf numFmtId="0" fontId="1" fillId="0" borderId="1" xfId="0" applyFont="1" applyBorder="1" applyAlignment="1">
      <alignment horizontal="center"/>
    </xf>
    <xf numFmtId="0" fontId="1" fillId="0" borderId="1" xfId="0" applyFont="1" applyBorder="1" applyAlignment="1">
      <alignment horizontal="center" wrapText="1"/>
    </xf>
    <xf numFmtId="0" fontId="2" fillId="0" borderId="0" xfId="0" applyFont="1" applyAlignment="1">
      <alignment horizontal="center"/>
    </xf>
    <xf numFmtId="0" fontId="0" fillId="0" borderId="1" xfId="0" applyBorder="1" applyAlignment="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left" vertical="top" wrapText="1"/>
    </xf>
    <xf numFmtId="0" fontId="0" fillId="0" borderId="4" xfId="0" applyFill="1" applyBorder="1" applyAlignment="1">
      <alignment horizontal="center" vertical="top"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1" fillId="2" borderId="7" xfId="0" applyFont="1" applyFill="1" applyBorder="1" applyAlignment="1">
      <alignment horizontal="center" wrapText="1"/>
    </xf>
    <xf numFmtId="0" fontId="0" fillId="0" borderId="1" xfId="0" applyBorder="1" applyAlignment="1">
      <alignment horizontal="center" vertical="center"/>
    </xf>
    <xf numFmtId="0" fontId="0" fillId="2" borderId="0" xfId="0" applyFill="1" applyAlignment="1">
      <alignment horizontal="center" vertical="top"/>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021908/Application%20Data/Microsoft/Excel/&#1087;&#1086;%20&#1076;&#1086;&#1087;&#1086;&#1073;&#1088;&#1072;&#1079;&#1086;&#1074;&#1072;&#1085;&#1080;&#1102;%20&#1079;&#1072;%202013%20&#1075;&#1086;&#10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ополнительное"/>
    </sheetNames>
    <sheetDataSet>
      <sheetData sheetId="0" refreshError="1">
        <row r="10">
          <cell r="E10">
            <v>63.490665727368793</v>
          </cell>
        </row>
        <row r="19">
          <cell r="E19">
            <v>100</v>
          </cell>
        </row>
        <row r="44">
          <cell r="E44" t="e">
            <v>#DIV/0!</v>
          </cell>
        </row>
        <row r="49">
          <cell r="E49" t="e">
            <v>#DIV/0!</v>
          </cell>
        </row>
        <row r="53">
          <cell r="E53" t="e">
            <v>#DIV/0!</v>
          </cell>
        </row>
        <row r="54">
          <cell r="E54" t="e">
            <v>#DIV/0!</v>
          </cell>
        </row>
        <row r="55">
          <cell r="E55" t="e">
            <v>#DIV/0!</v>
          </cell>
        </row>
        <row r="61">
          <cell r="E61" t="e">
            <v>#DIV/0!</v>
          </cell>
        </row>
        <row r="62">
          <cell r="E62" t="e">
            <v>#DIV/0!</v>
          </cell>
        </row>
        <row r="67">
          <cell r="E67" t="e">
            <v>#DIV/0!</v>
          </cell>
        </row>
        <row r="75">
          <cell r="E75" t="e">
            <v>#DIV/0!</v>
          </cell>
        </row>
        <row r="78">
          <cell r="E78" t="e">
            <v>#DIV/0!</v>
          </cell>
        </row>
        <row r="82">
          <cell r="E82" t="e">
            <v>#DIV/0!</v>
          </cell>
        </row>
        <row r="86">
          <cell r="E86" t="e">
            <v>#DIV/0!</v>
          </cell>
        </row>
        <row r="89">
          <cell r="E89" t="e">
            <v>#DIV/0!</v>
          </cell>
        </row>
        <row r="92">
          <cell r="E92" t="e">
            <v>#DIV/0!</v>
          </cell>
        </row>
        <row r="95">
          <cell r="E95" t="e">
            <v>#DIV/0!</v>
          </cell>
        </row>
        <row r="100">
          <cell r="E100" t="e">
            <v>#DIV/0!</v>
          </cell>
        </row>
        <row r="101">
          <cell r="E101" t="e">
            <v>#DIV/0!</v>
          </cell>
        </row>
        <row r="102">
          <cell r="E102" t="e">
            <v>#DIV/0!</v>
          </cell>
        </row>
        <row r="103">
          <cell r="E103" t="e">
            <v>#DIV/0!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3:E410"/>
  <sheetViews>
    <sheetView tabSelected="1" workbookViewId="0">
      <selection activeCell="E10" sqref="E10"/>
    </sheetView>
  </sheetViews>
  <sheetFormatPr defaultRowHeight="15"/>
  <cols>
    <col min="2" max="2" width="75.140625" customWidth="1"/>
    <col min="3" max="3" width="16.140625" customWidth="1"/>
    <col min="4" max="5" width="14" customWidth="1"/>
  </cols>
  <sheetData>
    <row r="3" spans="1:5" ht="18.75">
      <c r="A3" s="69" t="s">
        <v>0</v>
      </c>
      <c r="B3" s="69"/>
      <c r="C3" s="69"/>
      <c r="D3" s="69"/>
    </row>
    <row r="4" spans="1:5" ht="18.75">
      <c r="A4" s="69" t="s">
        <v>1</v>
      </c>
      <c r="B4" s="69"/>
      <c r="C4" s="69"/>
      <c r="D4" s="69"/>
    </row>
    <row r="5" spans="1:5">
      <c r="A5" s="1"/>
      <c r="B5" s="1"/>
      <c r="C5" s="1"/>
      <c r="D5" s="1"/>
      <c r="E5" s="1"/>
    </row>
    <row r="6" spans="1:5" ht="45">
      <c r="A6" s="4" t="s">
        <v>7</v>
      </c>
      <c r="B6" s="4" t="s">
        <v>502</v>
      </c>
      <c r="C6" s="5" t="s">
        <v>12</v>
      </c>
      <c r="D6" s="5" t="s">
        <v>1491</v>
      </c>
      <c r="E6" s="5" t="s">
        <v>1492</v>
      </c>
    </row>
    <row r="7" spans="1:5">
      <c r="A7" s="67" t="s">
        <v>4</v>
      </c>
      <c r="B7" s="67"/>
      <c r="C7" s="67"/>
      <c r="D7" s="67"/>
      <c r="E7" s="70"/>
    </row>
    <row r="8" spans="1:5">
      <c r="A8" s="67" t="s">
        <v>5</v>
      </c>
      <c r="B8" s="67"/>
      <c r="C8" s="67"/>
      <c r="D8" s="67"/>
      <c r="E8" s="70"/>
    </row>
    <row r="9" spans="1:5" ht="30">
      <c r="A9" s="10" t="s">
        <v>8</v>
      </c>
      <c r="B9" s="43" t="s">
        <v>6</v>
      </c>
      <c r="C9" s="8"/>
      <c r="D9" s="8"/>
      <c r="E9" s="8"/>
    </row>
    <row r="10" spans="1:5" ht="90">
      <c r="A10" s="6" t="s">
        <v>3</v>
      </c>
      <c r="B10" s="44" t="s">
        <v>9</v>
      </c>
      <c r="C10" s="6" t="s">
        <v>10</v>
      </c>
      <c r="D10" s="16">
        <f>Дошкольное!E10</f>
        <v>89.481065918653584</v>
      </c>
      <c r="E10" s="16">
        <f>Дошкольное!F10</f>
        <v>100</v>
      </c>
    </row>
    <row r="11" spans="1:5" ht="75">
      <c r="A11" s="6" t="s">
        <v>20</v>
      </c>
      <c r="B11" s="44" t="s">
        <v>19</v>
      </c>
      <c r="C11" s="6" t="s">
        <v>10</v>
      </c>
      <c r="D11" s="16">
        <f>Дошкольное!E13</f>
        <v>57.859358841778693</v>
      </c>
      <c r="E11" s="16">
        <f>Дошкольное!F13</f>
        <v>56.70155731427112</v>
      </c>
    </row>
    <row r="12" spans="1:5" ht="45">
      <c r="A12" s="6" t="s">
        <v>27</v>
      </c>
      <c r="B12" s="44" t="s">
        <v>26</v>
      </c>
      <c r="C12" s="6" t="s">
        <v>10</v>
      </c>
      <c r="D12" s="16">
        <f>Дошкольное!E18</f>
        <v>0</v>
      </c>
      <c r="E12" s="16">
        <f>Дошкольное!F18</f>
        <v>0</v>
      </c>
    </row>
    <row r="13" spans="1:5" ht="30">
      <c r="A13" s="10" t="s">
        <v>32</v>
      </c>
      <c r="B13" s="43" t="s">
        <v>31</v>
      </c>
      <c r="C13" s="6"/>
      <c r="D13" s="16"/>
      <c r="E13" s="16"/>
    </row>
    <row r="14" spans="1:5" ht="45">
      <c r="A14" s="6" t="s">
        <v>33</v>
      </c>
      <c r="B14" s="44" t="s">
        <v>40</v>
      </c>
      <c r="C14" s="6" t="s">
        <v>10</v>
      </c>
      <c r="D14" s="16">
        <f>Дошкольное!E22</f>
        <v>4.6470062555853442</v>
      </c>
      <c r="E14" s="16">
        <f>Дошкольное!F22</f>
        <v>1.8460153084196309</v>
      </c>
    </row>
    <row r="15" spans="1:5" ht="30">
      <c r="A15" s="10" t="s">
        <v>38</v>
      </c>
      <c r="B15" s="43" t="s">
        <v>37</v>
      </c>
      <c r="C15" s="8"/>
      <c r="D15" s="16"/>
      <c r="E15" s="16"/>
    </row>
    <row r="16" spans="1:5" ht="30">
      <c r="A16" s="6" t="s">
        <v>41</v>
      </c>
      <c r="B16" s="44" t="s">
        <v>39</v>
      </c>
      <c r="C16" s="6" t="s">
        <v>1237</v>
      </c>
      <c r="D16" s="16">
        <f>Дошкольное!E26</f>
        <v>10.26605504587156</v>
      </c>
      <c r="E16" s="16">
        <f>Дошкольное!F26</f>
        <v>10.576190476190476</v>
      </c>
    </row>
    <row r="17" spans="1:5" ht="60">
      <c r="A17" s="6" t="s">
        <v>45</v>
      </c>
      <c r="B17" s="44" t="s">
        <v>44</v>
      </c>
      <c r="C17" s="6" t="s">
        <v>10</v>
      </c>
      <c r="D17" s="16">
        <f>Дошкольное!E29</f>
        <v>85.673325944636005</v>
      </c>
      <c r="E17" s="16">
        <f>Дошкольное!F29</f>
        <v>87.577814109438663</v>
      </c>
    </row>
    <row r="18" spans="1:5" ht="30">
      <c r="A18" s="10" t="s">
        <v>56</v>
      </c>
      <c r="B18" s="43" t="s">
        <v>55</v>
      </c>
      <c r="C18" s="6"/>
      <c r="D18" s="16"/>
      <c r="E18" s="16"/>
    </row>
    <row r="19" spans="1:5" ht="30">
      <c r="A19" s="6" t="s">
        <v>58</v>
      </c>
      <c r="B19" s="44" t="s">
        <v>57</v>
      </c>
      <c r="C19" s="6" t="s">
        <v>1428</v>
      </c>
      <c r="D19" s="16">
        <f>Дошкольное!E35</f>
        <v>7.6695263628239507</v>
      </c>
      <c r="E19" s="16">
        <f>Дошкольное!F35</f>
        <v>7.5107609185051789</v>
      </c>
    </row>
    <row r="20" spans="1:5" ht="45">
      <c r="A20" s="6" t="s">
        <v>66</v>
      </c>
      <c r="B20" s="44" t="s">
        <v>76</v>
      </c>
      <c r="C20" s="6" t="s">
        <v>10</v>
      </c>
      <c r="D20" s="16"/>
      <c r="E20" s="16"/>
    </row>
    <row r="21" spans="1:5">
      <c r="A21" s="6"/>
      <c r="B21" s="44" t="s">
        <v>77</v>
      </c>
      <c r="C21" s="6"/>
      <c r="D21" s="16">
        <f>Дошкольное!E40</f>
        <v>88.888888888888886</v>
      </c>
      <c r="E21" s="16">
        <f>Дошкольное!F40</f>
        <v>94.117647058823522</v>
      </c>
    </row>
    <row r="22" spans="1:5">
      <c r="A22" s="6"/>
      <c r="B22" s="44" t="s">
        <v>78</v>
      </c>
      <c r="C22" s="6"/>
      <c r="D22" s="16">
        <f>Дошкольное!E41</f>
        <v>94.444444444444443</v>
      </c>
      <c r="E22" s="16">
        <f>Дошкольное!F41</f>
        <v>94.117647058823522</v>
      </c>
    </row>
    <row r="23" spans="1:5">
      <c r="A23" s="6"/>
      <c r="B23" s="44" t="s">
        <v>79</v>
      </c>
      <c r="C23" s="6"/>
      <c r="D23" s="16">
        <f>Дошкольное!E42</f>
        <v>100</v>
      </c>
      <c r="E23" s="16">
        <f>Дошкольное!F42</f>
        <v>100</v>
      </c>
    </row>
    <row r="24" spans="1:5" ht="30">
      <c r="A24" s="6" t="s">
        <v>81</v>
      </c>
      <c r="B24" s="44" t="s">
        <v>80</v>
      </c>
      <c r="C24" s="6" t="s">
        <v>10</v>
      </c>
      <c r="D24" s="16">
        <f>Дошкольное!E47</f>
        <v>38.888888888888893</v>
      </c>
      <c r="E24" s="16">
        <f>Дошкольное!F47</f>
        <v>41.17647058823529</v>
      </c>
    </row>
    <row r="25" spans="1:5" ht="30">
      <c r="A25" s="6" t="s">
        <v>85</v>
      </c>
      <c r="B25" s="44" t="s">
        <v>84</v>
      </c>
      <c r="C25" s="6" t="s">
        <v>10</v>
      </c>
      <c r="D25" s="16">
        <f>Дошкольное!E50</f>
        <v>0</v>
      </c>
      <c r="E25" s="16">
        <f>Дошкольное!F50</f>
        <v>0</v>
      </c>
    </row>
    <row r="26" spans="1:5" ht="30">
      <c r="A26" s="6" t="s">
        <v>90</v>
      </c>
      <c r="B26" s="44" t="s">
        <v>89</v>
      </c>
      <c r="C26" s="6" t="s">
        <v>1429</v>
      </c>
      <c r="D26" s="16">
        <f>Дошкольное!E53</f>
        <v>0.41386445938954991</v>
      </c>
      <c r="E26" s="16">
        <f>Дошкольное!F53</f>
        <v>0.42780748663101603</v>
      </c>
    </row>
    <row r="27" spans="1:5" ht="30">
      <c r="A27" s="10" t="s">
        <v>96</v>
      </c>
      <c r="B27" s="43" t="s">
        <v>95</v>
      </c>
      <c r="C27" s="8"/>
      <c r="D27" s="16"/>
      <c r="E27" s="16"/>
    </row>
    <row r="28" spans="1:5" ht="45">
      <c r="A28" s="6" t="s">
        <v>98</v>
      </c>
      <c r="B28" s="44" t="s">
        <v>97</v>
      </c>
      <c r="C28" s="6" t="s">
        <v>10</v>
      </c>
      <c r="D28" s="16">
        <f>Дошкольное!E57</f>
        <v>0.26809651474530832</v>
      </c>
      <c r="E28" s="16">
        <f>Дошкольное!F57</f>
        <v>0.31517334533993696</v>
      </c>
    </row>
    <row r="29" spans="1:5" ht="30">
      <c r="A29" s="6" t="s">
        <v>104</v>
      </c>
      <c r="B29" s="44" t="s">
        <v>103</v>
      </c>
      <c r="C29" s="6" t="s">
        <v>10</v>
      </c>
      <c r="D29" s="16">
        <f>Дошкольное!E60</f>
        <v>0.26809651474530832</v>
      </c>
      <c r="E29" s="16">
        <f>Дошкольное!F60</f>
        <v>0.31517334533993696</v>
      </c>
    </row>
    <row r="30" spans="1:5" ht="30">
      <c r="A30" s="10" t="s">
        <v>109</v>
      </c>
      <c r="B30" s="43" t="s">
        <v>108</v>
      </c>
      <c r="C30" s="8"/>
      <c r="D30" s="16"/>
      <c r="E30" s="16"/>
    </row>
    <row r="31" spans="1:5" ht="30">
      <c r="A31" s="6" t="s">
        <v>111</v>
      </c>
      <c r="B31" s="44" t="s">
        <v>110</v>
      </c>
      <c r="C31" s="6" t="s">
        <v>1430</v>
      </c>
      <c r="D31" s="16">
        <f>Дошкольное!E64</f>
        <v>22.519659936238046</v>
      </c>
      <c r="E31" s="16">
        <f>Дошкольное!F64</f>
        <v>25.261456825856246</v>
      </c>
    </row>
    <row r="32" spans="1:5" ht="45">
      <c r="A32" s="10" t="s">
        <v>118</v>
      </c>
      <c r="B32" s="43" t="s">
        <v>117</v>
      </c>
      <c r="C32" s="8"/>
      <c r="D32" s="16"/>
      <c r="E32" s="16"/>
    </row>
    <row r="33" spans="1:5">
      <c r="A33" s="6" t="s">
        <v>120</v>
      </c>
      <c r="B33" s="44" t="s">
        <v>119</v>
      </c>
      <c r="C33" s="6" t="s">
        <v>10</v>
      </c>
      <c r="D33" s="16">
        <f>Дошкольное!E68</f>
        <v>90</v>
      </c>
      <c r="E33" s="16">
        <f>Дошкольное!F68</f>
        <v>94.444444444444443</v>
      </c>
    </row>
    <row r="34" spans="1:5" ht="30">
      <c r="A34" s="10" t="s">
        <v>127</v>
      </c>
      <c r="B34" s="43" t="s">
        <v>126</v>
      </c>
      <c r="C34" s="8"/>
      <c r="D34" s="16"/>
      <c r="E34" s="16"/>
    </row>
    <row r="35" spans="1:5" ht="30">
      <c r="A35" s="6" t="s">
        <v>129</v>
      </c>
      <c r="B35" s="44" t="s">
        <v>128</v>
      </c>
      <c r="C35" s="6" t="s">
        <v>1431</v>
      </c>
      <c r="D35" s="16">
        <f>Дошкольное!E72</f>
        <v>211.34994686503717</v>
      </c>
      <c r="E35" s="16">
        <f>Дошкольное!F72</f>
        <v>200.41095031355525</v>
      </c>
    </row>
    <row r="36" spans="1:5" ht="45">
      <c r="A36" s="6" t="s">
        <v>133</v>
      </c>
      <c r="B36" s="44" t="s">
        <v>134</v>
      </c>
      <c r="C36" s="14" t="s">
        <v>10</v>
      </c>
      <c r="D36" s="16">
        <f>Дошкольное!E75</f>
        <v>2.6765345788396342</v>
      </c>
      <c r="E36" s="16">
        <f>Дошкольное!F75</f>
        <v>2.904596175874993</v>
      </c>
    </row>
    <row r="37" spans="1:5" ht="30">
      <c r="A37" s="10" t="s">
        <v>138</v>
      </c>
      <c r="B37" s="43" t="s">
        <v>137</v>
      </c>
      <c r="C37" s="8"/>
      <c r="D37" s="16"/>
      <c r="E37" s="16"/>
    </row>
    <row r="38" spans="1:5" ht="30">
      <c r="A38" s="6" t="s">
        <v>140</v>
      </c>
      <c r="B38" s="44" t="s">
        <v>139</v>
      </c>
      <c r="C38" s="14" t="s">
        <v>10</v>
      </c>
      <c r="D38" s="16">
        <f>Дошкольное!E79</f>
        <v>0</v>
      </c>
      <c r="E38" s="16">
        <f>Дошкольное!F79</f>
        <v>0</v>
      </c>
    </row>
    <row r="39" spans="1:5" ht="30">
      <c r="A39" s="6" t="s">
        <v>144</v>
      </c>
      <c r="B39" s="44" t="s">
        <v>143</v>
      </c>
      <c r="C39" s="14" t="s">
        <v>10</v>
      </c>
      <c r="D39" s="16">
        <f>Дошкольное!E82</f>
        <v>20</v>
      </c>
      <c r="E39" s="16">
        <f>Дошкольное!F82</f>
        <v>24</v>
      </c>
    </row>
    <row r="40" spans="1:5">
      <c r="A40" s="67" t="s">
        <v>148</v>
      </c>
      <c r="B40" s="67"/>
      <c r="C40" s="67"/>
      <c r="D40" s="67"/>
    </row>
    <row r="41" spans="1:5" ht="60">
      <c r="A41" s="10" t="s">
        <v>150</v>
      </c>
      <c r="B41" s="43" t="s">
        <v>149</v>
      </c>
      <c r="C41" s="8"/>
      <c r="D41" s="16"/>
      <c r="E41" s="16"/>
    </row>
    <row r="42" spans="1:5" ht="60">
      <c r="A42" s="6" t="s">
        <v>152</v>
      </c>
      <c r="B42" s="44" t="s">
        <v>151</v>
      </c>
      <c r="C42" s="6" t="s">
        <v>10</v>
      </c>
      <c r="D42" s="16">
        <f>Общее!E10</f>
        <v>93.755718206770354</v>
      </c>
      <c r="E42" s="16">
        <f>Общее!F10</f>
        <v>93.855884346058289</v>
      </c>
    </row>
    <row r="43" spans="1:5" ht="60">
      <c r="A43" s="6" t="s">
        <v>165</v>
      </c>
      <c r="B43" s="44" t="s">
        <v>164</v>
      </c>
      <c r="C43" s="6" t="s">
        <v>10</v>
      </c>
      <c r="D43" s="16">
        <f>Общее!E16</f>
        <v>0</v>
      </c>
      <c r="E43" s="16">
        <f>Общее!F16</f>
        <v>0</v>
      </c>
    </row>
    <row r="44" spans="1:5" ht="75">
      <c r="A44" s="6" t="s">
        <v>171</v>
      </c>
      <c r="B44" s="44" t="s">
        <v>170</v>
      </c>
      <c r="C44" s="6" t="s">
        <v>10</v>
      </c>
      <c r="D44" s="16" t="e">
        <f>Общее!E19</f>
        <v>#DIV/0!</v>
      </c>
      <c r="E44" s="16" t="e">
        <f>Общее!F19</f>
        <v>#DIV/0!</v>
      </c>
    </row>
    <row r="45" spans="1:5" ht="45">
      <c r="A45" s="10" t="s">
        <v>176</v>
      </c>
      <c r="B45" s="43" t="s">
        <v>175</v>
      </c>
      <c r="C45" s="6"/>
      <c r="D45" s="16"/>
      <c r="E45" s="16"/>
    </row>
    <row r="46" spans="1:5" ht="30">
      <c r="A46" s="6" t="s">
        <v>184</v>
      </c>
      <c r="B46" s="44" t="s">
        <v>177</v>
      </c>
      <c r="C46" s="6" t="s">
        <v>10</v>
      </c>
      <c r="D46" s="16">
        <f>Общее!E23</f>
        <v>17.855386128873583</v>
      </c>
      <c r="E46" s="16">
        <f>Общее!F23</f>
        <v>18.278787878787877</v>
      </c>
    </row>
    <row r="47" spans="1:5" ht="30">
      <c r="A47" s="6" t="s">
        <v>186</v>
      </c>
      <c r="B47" s="44" t="s">
        <v>185</v>
      </c>
      <c r="C47" s="6" t="s">
        <v>10</v>
      </c>
      <c r="D47" s="16">
        <f>Общее!E27</f>
        <v>0</v>
      </c>
      <c r="E47" s="16">
        <f>Общее!F27</f>
        <v>0</v>
      </c>
    </row>
    <row r="48" spans="1:5" ht="60">
      <c r="A48" s="10" t="s">
        <v>196</v>
      </c>
      <c r="B48" s="43" t="s">
        <v>190</v>
      </c>
      <c r="C48" s="8"/>
      <c r="D48" s="16"/>
      <c r="E48" s="16"/>
    </row>
    <row r="49" spans="1:5" ht="30">
      <c r="A49" s="6" t="s">
        <v>197</v>
      </c>
      <c r="B49" s="44" t="s">
        <v>191</v>
      </c>
      <c r="C49" s="6" t="s">
        <v>1237</v>
      </c>
      <c r="D49" s="16">
        <f>Общее!E31</f>
        <v>8.0197238658777117</v>
      </c>
      <c r="E49" s="16">
        <f>Общее!F31</f>
        <v>8.1041257367387036</v>
      </c>
    </row>
    <row r="50" spans="1:5" ht="30">
      <c r="A50" s="6" t="s">
        <v>200</v>
      </c>
      <c r="B50" s="44" t="s">
        <v>199</v>
      </c>
      <c r="C50" s="6" t="s">
        <v>10</v>
      </c>
      <c r="D50" s="16">
        <f>Общее!E35</f>
        <v>18.229166666666664</v>
      </c>
      <c r="E50" s="16">
        <f>Общее!F35</f>
        <v>16.844919786096256</v>
      </c>
    </row>
    <row r="51" spans="1:5" ht="45">
      <c r="A51" s="6" t="s">
        <v>207</v>
      </c>
      <c r="B51" s="44" t="s">
        <v>1432</v>
      </c>
      <c r="C51" s="6"/>
      <c r="D51" s="16"/>
      <c r="E51" s="16"/>
    </row>
    <row r="52" spans="1:5">
      <c r="A52" s="22"/>
      <c r="B52" s="44" t="s">
        <v>1433</v>
      </c>
      <c r="C52" s="6" t="s">
        <v>10</v>
      </c>
      <c r="D52" s="16">
        <f>Общее!E41</f>
        <v>94.443467593559319</v>
      </c>
      <c r="E52" s="16">
        <f>Общее!F41</f>
        <v>96.42950428367601</v>
      </c>
    </row>
    <row r="53" spans="1:5">
      <c r="A53" s="22"/>
      <c r="B53" s="44" t="s">
        <v>216</v>
      </c>
      <c r="C53" s="6" t="s">
        <v>10</v>
      </c>
      <c r="D53" s="16">
        <f>Общее!E42</f>
        <v>101.84882737767606</v>
      </c>
      <c r="E53" s="16">
        <f>Общее!F42</f>
        <v>104.77491153398708</v>
      </c>
    </row>
    <row r="54" spans="1:5" ht="60">
      <c r="A54" s="10" t="s">
        <v>219</v>
      </c>
      <c r="B54" s="43" t="s">
        <v>218</v>
      </c>
      <c r="C54" s="6"/>
      <c r="D54" s="16"/>
      <c r="E54" s="16"/>
    </row>
    <row r="55" spans="1:5" ht="30">
      <c r="A55" s="6" t="s">
        <v>221</v>
      </c>
      <c r="B55" s="44" t="s">
        <v>220</v>
      </c>
      <c r="C55" s="6" t="s">
        <v>1428</v>
      </c>
      <c r="D55" s="16">
        <f>Общее!E49</f>
        <v>22.958753327550621</v>
      </c>
      <c r="E55" s="16">
        <f>Общее!F49</f>
        <v>22.749851807943095</v>
      </c>
    </row>
    <row r="56" spans="1:5" ht="30">
      <c r="A56" s="6" t="s">
        <v>257</v>
      </c>
      <c r="B56" s="44" t="s">
        <v>237</v>
      </c>
      <c r="C56" s="6"/>
      <c r="D56" s="16"/>
      <c r="E56" s="16"/>
    </row>
    <row r="57" spans="1:5">
      <c r="A57" s="6"/>
      <c r="B57" s="44" t="s">
        <v>77</v>
      </c>
      <c r="C57" s="6" t="s">
        <v>10</v>
      </c>
      <c r="D57" s="16">
        <f>Общее!E59</f>
        <v>77.777777777777786</v>
      </c>
      <c r="E57" s="16">
        <f>Общее!F59</f>
        <v>93.333333333333329</v>
      </c>
    </row>
    <row r="58" spans="1:5">
      <c r="A58" s="6"/>
      <c r="B58" s="44" t="s">
        <v>78</v>
      </c>
      <c r="C58" s="6" t="s">
        <v>10</v>
      </c>
      <c r="D58" s="16">
        <f>Общее!E60</f>
        <v>83.333333333333343</v>
      </c>
      <c r="E58" s="16">
        <f>Общее!F60</f>
        <v>100</v>
      </c>
    </row>
    <row r="59" spans="1:5">
      <c r="A59" s="6"/>
      <c r="B59" s="44" t="s">
        <v>79</v>
      </c>
      <c r="C59" s="6" t="s">
        <v>10</v>
      </c>
      <c r="D59" s="16">
        <f>Общее!E61</f>
        <v>83.333333333333343</v>
      </c>
      <c r="E59" s="16">
        <f>Общее!F61</f>
        <v>100</v>
      </c>
    </row>
    <row r="60" spans="1:5" ht="30">
      <c r="A60" s="6" t="s">
        <v>258</v>
      </c>
      <c r="B60" s="44" t="s">
        <v>273</v>
      </c>
      <c r="C60" s="6"/>
      <c r="D60" s="16"/>
      <c r="E60" s="16"/>
    </row>
    <row r="61" spans="1:5">
      <c r="A61" s="26"/>
      <c r="B61" s="44" t="s">
        <v>217</v>
      </c>
      <c r="C61" s="6" t="s">
        <v>1429</v>
      </c>
      <c r="D61" s="16">
        <f>Общее!E77</f>
        <v>23.249573066601613</v>
      </c>
      <c r="E61" s="16">
        <f>Общее!F77</f>
        <v>30.084235860409148</v>
      </c>
    </row>
    <row r="62" spans="1:5">
      <c r="A62" s="26"/>
      <c r="B62" s="44" t="s">
        <v>274</v>
      </c>
      <c r="C62" s="6" t="s">
        <v>1429</v>
      </c>
      <c r="D62" s="16">
        <f>Общее!E78</f>
        <v>11.124664552329836</v>
      </c>
      <c r="E62" s="16">
        <f>Общее!F78</f>
        <v>14.584837545126353</v>
      </c>
    </row>
    <row r="63" spans="1:5" ht="45">
      <c r="A63" s="6" t="s">
        <v>276</v>
      </c>
      <c r="B63" s="44" t="s">
        <v>275</v>
      </c>
      <c r="C63" s="6" t="s">
        <v>10</v>
      </c>
      <c r="D63" s="16">
        <f>Общее!E87</f>
        <v>0</v>
      </c>
      <c r="E63" s="16">
        <f>Общее!F87</f>
        <v>6.666666666666667</v>
      </c>
    </row>
    <row r="64" spans="1:5" ht="45">
      <c r="A64" s="10" t="s">
        <v>293</v>
      </c>
      <c r="B64" s="43" t="s">
        <v>286</v>
      </c>
      <c r="C64" s="8"/>
      <c r="D64" s="16"/>
      <c r="E64" s="16"/>
    </row>
    <row r="65" spans="1:5" ht="75">
      <c r="A65" s="6" t="s">
        <v>292</v>
      </c>
      <c r="B65" s="44" t="s">
        <v>287</v>
      </c>
      <c r="C65" s="6" t="s">
        <v>10</v>
      </c>
      <c r="D65" s="16">
        <f>Общее!E95</f>
        <v>100</v>
      </c>
      <c r="E65" s="16">
        <f>Общее!F95</f>
        <v>100</v>
      </c>
    </row>
    <row r="66" spans="1:5" ht="60">
      <c r="A66" s="6" t="s">
        <v>295</v>
      </c>
      <c r="B66" s="44" t="s">
        <v>294</v>
      </c>
      <c r="C66" s="6" t="s">
        <v>10</v>
      </c>
      <c r="D66" s="16">
        <f>Общее!E98</f>
        <v>100</v>
      </c>
      <c r="E66" s="16">
        <f>Общее!F98</f>
        <v>100</v>
      </c>
    </row>
    <row r="67" spans="1:5" ht="45">
      <c r="A67" s="10" t="s">
        <v>300</v>
      </c>
      <c r="B67" s="43" t="s">
        <v>301</v>
      </c>
      <c r="C67" s="8"/>
      <c r="D67" s="16"/>
      <c r="E67" s="16"/>
    </row>
    <row r="68" spans="1:5" ht="60">
      <c r="A68" s="6" t="s">
        <v>306</v>
      </c>
      <c r="B68" s="44" t="s">
        <v>302</v>
      </c>
      <c r="C68" s="6" t="s">
        <v>1434</v>
      </c>
      <c r="D68" s="16">
        <f>Общее!E102</f>
        <v>1.7</v>
      </c>
      <c r="E68" s="16">
        <f>Общее!F102</f>
        <v>1.4</v>
      </c>
    </row>
    <row r="69" spans="1:5" ht="45">
      <c r="A69" s="6" t="s">
        <v>308</v>
      </c>
      <c r="B69" s="44" t="s">
        <v>307</v>
      </c>
      <c r="C69" s="8"/>
      <c r="D69" s="16"/>
      <c r="E69" s="16"/>
    </row>
    <row r="70" spans="1:5">
      <c r="A70" s="8"/>
      <c r="B70" s="44" t="s">
        <v>310</v>
      </c>
      <c r="C70" s="6" t="s">
        <v>1435</v>
      </c>
      <c r="D70" s="16">
        <f>Общее!E107</f>
        <v>62.8</v>
      </c>
      <c r="E70" s="16">
        <f>Общее!F107</f>
        <v>59</v>
      </c>
    </row>
    <row r="71" spans="1:5">
      <c r="A71" s="8"/>
      <c r="B71" s="44" t="s">
        <v>311</v>
      </c>
      <c r="C71" s="6" t="s">
        <v>1435</v>
      </c>
      <c r="D71" s="16">
        <f>Общее!E108</f>
        <v>42.7</v>
      </c>
      <c r="E71" s="16">
        <f>Общее!F108</f>
        <v>37.299999999999997</v>
      </c>
    </row>
    <row r="72" spans="1:5" ht="60">
      <c r="A72" s="6" t="s">
        <v>312</v>
      </c>
      <c r="B72" s="44" t="s">
        <v>313</v>
      </c>
      <c r="C72" s="8"/>
      <c r="D72" s="16"/>
      <c r="E72" s="16"/>
    </row>
    <row r="73" spans="1:5" ht="45">
      <c r="A73" s="8"/>
      <c r="B73" s="44" t="s">
        <v>315</v>
      </c>
      <c r="C73" s="8"/>
      <c r="D73" s="16"/>
      <c r="E73" s="16"/>
    </row>
    <row r="74" spans="1:5">
      <c r="A74" s="8"/>
      <c r="B74" s="44" t="s">
        <v>310</v>
      </c>
      <c r="C74" s="6" t="s">
        <v>1435</v>
      </c>
      <c r="D74" s="16">
        <f>Общее!E111</f>
        <v>4</v>
      </c>
      <c r="E74" s="16">
        <f>Общее!F111</f>
        <v>3.8</v>
      </c>
    </row>
    <row r="75" spans="1:5">
      <c r="A75" s="8"/>
      <c r="B75" s="44" t="s">
        <v>311</v>
      </c>
      <c r="C75" s="6" t="s">
        <v>1435</v>
      </c>
      <c r="D75" s="16">
        <f>Общее!E112</f>
        <v>4</v>
      </c>
      <c r="E75" s="16">
        <f>Общее!F112</f>
        <v>3.4</v>
      </c>
    </row>
    <row r="76" spans="1:5" ht="60">
      <c r="A76" s="6" t="s">
        <v>314</v>
      </c>
      <c r="B76" s="44" t="s">
        <v>1436</v>
      </c>
      <c r="C76" s="8"/>
      <c r="D76" s="16"/>
      <c r="E76" s="16"/>
    </row>
    <row r="77" spans="1:5">
      <c r="A77" s="8"/>
      <c r="B77" s="44" t="s">
        <v>1440</v>
      </c>
      <c r="C77" s="42" t="s">
        <v>10</v>
      </c>
      <c r="D77" s="16">
        <f>Общее!E114</f>
        <v>1.7</v>
      </c>
      <c r="E77" s="16">
        <f>Общее!F114</f>
        <v>1.4</v>
      </c>
    </row>
    <row r="78" spans="1:5">
      <c r="A78" s="8"/>
      <c r="B78" s="44" t="s">
        <v>1439</v>
      </c>
      <c r="C78" s="42" t="s">
        <v>10</v>
      </c>
      <c r="D78" s="16">
        <f>Общее!E115</f>
        <v>0.4</v>
      </c>
      <c r="E78" s="16">
        <f>Общее!F115</f>
        <v>0.5</v>
      </c>
    </row>
    <row r="79" spans="1:5" ht="60">
      <c r="A79" s="6" t="s">
        <v>318</v>
      </c>
      <c r="B79" s="44" t="s">
        <v>1438</v>
      </c>
      <c r="C79" s="8"/>
      <c r="D79" s="16"/>
      <c r="E79" s="16"/>
    </row>
    <row r="80" spans="1:5">
      <c r="A80" s="8"/>
      <c r="B80" s="44" t="s">
        <v>1440</v>
      </c>
      <c r="C80" s="42" t="s">
        <v>10</v>
      </c>
      <c r="D80" s="16">
        <f>Общее!E123</f>
        <v>0</v>
      </c>
      <c r="E80" s="16">
        <f>Общее!F123</f>
        <v>0</v>
      </c>
    </row>
    <row r="81" spans="1:5">
      <c r="A81" s="8"/>
      <c r="B81" s="44" t="s">
        <v>1439</v>
      </c>
      <c r="C81" s="42" t="s">
        <v>10</v>
      </c>
      <c r="D81" s="16">
        <f>Общее!E124</f>
        <v>0</v>
      </c>
      <c r="E81" s="16">
        <f>Общее!F124</f>
        <v>0</v>
      </c>
    </row>
    <row r="82" spans="1:5" ht="90">
      <c r="A82" s="10" t="s">
        <v>320</v>
      </c>
      <c r="B82" s="43" t="s">
        <v>319</v>
      </c>
      <c r="C82" s="8"/>
      <c r="D82" s="16"/>
      <c r="E82" s="16"/>
    </row>
    <row r="83" spans="1:5" ht="30">
      <c r="A83" s="6" t="s">
        <v>322</v>
      </c>
      <c r="B83" s="44" t="s">
        <v>321</v>
      </c>
      <c r="C83" s="14" t="s">
        <v>10</v>
      </c>
      <c r="D83" s="16">
        <f>Общее!E132</f>
        <v>99.194925591607713</v>
      </c>
      <c r="E83" s="16">
        <f>Общее!F132</f>
        <v>99.277978339350184</v>
      </c>
    </row>
    <row r="84" spans="1:5" ht="30">
      <c r="A84" s="6" t="s">
        <v>329</v>
      </c>
      <c r="B84" s="44" t="s">
        <v>330</v>
      </c>
      <c r="C84" s="14" t="s">
        <v>10</v>
      </c>
      <c r="D84" s="16">
        <f>Общее!E138</f>
        <v>53.333333333333336</v>
      </c>
      <c r="E84" s="16">
        <f>Общее!F138</f>
        <v>60</v>
      </c>
    </row>
    <row r="85" spans="1:5" ht="30">
      <c r="A85" s="6" t="s">
        <v>336</v>
      </c>
      <c r="B85" s="44" t="s">
        <v>337</v>
      </c>
      <c r="C85" s="14" t="s">
        <v>10</v>
      </c>
      <c r="D85" s="16">
        <f>Общее!E143</f>
        <v>83.333333333333343</v>
      </c>
      <c r="E85" s="16">
        <f>Общее!F143</f>
        <v>93.333333333333329</v>
      </c>
    </row>
    <row r="86" spans="1:5" ht="30">
      <c r="A86" s="6" t="s">
        <v>344</v>
      </c>
      <c r="B86" s="44" t="s">
        <v>345</v>
      </c>
      <c r="C86" s="14" t="s">
        <v>10</v>
      </c>
      <c r="D86" s="16">
        <f>Общее!E150</f>
        <v>0</v>
      </c>
      <c r="E86" s="16">
        <f>Общее!F150</f>
        <v>6.666666666666667</v>
      </c>
    </row>
    <row r="87" spans="1:5" ht="60">
      <c r="A87" s="10" t="s">
        <v>352</v>
      </c>
      <c r="B87" s="43" t="s">
        <v>351</v>
      </c>
      <c r="C87" s="8"/>
      <c r="D87" s="16"/>
      <c r="E87" s="16"/>
    </row>
    <row r="88" spans="1:5">
      <c r="A88" s="6" t="s">
        <v>354</v>
      </c>
      <c r="B88" s="44" t="s">
        <v>353</v>
      </c>
      <c r="C88" s="14" t="s">
        <v>10</v>
      </c>
      <c r="D88" s="16">
        <f>Общее!E158</f>
        <v>83.333333333333343</v>
      </c>
      <c r="E88" s="16">
        <f>Общее!F158</f>
        <v>100</v>
      </c>
    </row>
    <row r="89" spans="1:5" ht="45">
      <c r="A89" s="10" t="s">
        <v>364</v>
      </c>
      <c r="B89" s="43" t="s">
        <v>363</v>
      </c>
      <c r="C89" s="8"/>
      <c r="D89" s="16"/>
      <c r="E89" s="16"/>
    </row>
    <row r="90" spans="1:5" ht="30">
      <c r="A90" s="6" t="s">
        <v>375</v>
      </c>
      <c r="B90" s="44" t="s">
        <v>365</v>
      </c>
      <c r="C90" s="14" t="s">
        <v>1431</v>
      </c>
      <c r="D90" s="16">
        <f>Общее!E164</f>
        <v>189.51593999062354</v>
      </c>
      <c r="E90" s="16">
        <f>Общее!F164</f>
        <v>209.42073170731706</v>
      </c>
    </row>
    <row r="91" spans="1:5" ht="30">
      <c r="A91" s="6" t="s">
        <v>374</v>
      </c>
      <c r="B91" s="44" t="s">
        <v>377</v>
      </c>
      <c r="C91" s="14" t="s">
        <v>10</v>
      </c>
      <c r="D91" s="16">
        <f>Общее!E169</f>
        <v>0.46371254522403293</v>
      </c>
      <c r="E91" s="16">
        <f>Общее!F169</f>
        <v>0.53476973843839481</v>
      </c>
    </row>
    <row r="92" spans="1:5" ht="30">
      <c r="A92" s="10" t="s">
        <v>386</v>
      </c>
      <c r="B92" s="43" t="s">
        <v>385</v>
      </c>
      <c r="C92" s="8"/>
      <c r="D92" s="16"/>
      <c r="E92" s="16"/>
    </row>
    <row r="93" spans="1:5" ht="30">
      <c r="A93" s="6" t="s">
        <v>388</v>
      </c>
      <c r="B93" s="44" t="s">
        <v>387</v>
      </c>
      <c r="C93" s="14" t="s">
        <v>10</v>
      </c>
      <c r="D93" s="16">
        <f>Общее!E175</f>
        <v>66.666666666666657</v>
      </c>
      <c r="E93" s="16">
        <f>Общее!F175</f>
        <v>80</v>
      </c>
    </row>
    <row r="94" spans="1:5" ht="30">
      <c r="A94" s="6" t="s">
        <v>395</v>
      </c>
      <c r="B94" s="44" t="s">
        <v>394</v>
      </c>
      <c r="C94" s="14" t="s">
        <v>10</v>
      </c>
      <c r="D94" s="16">
        <f>Общее!E182</f>
        <v>72.222222222222214</v>
      </c>
      <c r="E94" s="16">
        <f>Общее!F182</f>
        <v>86.666666666666671</v>
      </c>
    </row>
    <row r="95" spans="1:5" ht="30">
      <c r="A95" s="6" t="s">
        <v>402</v>
      </c>
      <c r="B95" s="44" t="s">
        <v>401</v>
      </c>
      <c r="C95" s="14" t="s">
        <v>10</v>
      </c>
      <c r="D95" s="16">
        <f>Общее!E189</f>
        <v>66.666666666666657</v>
      </c>
      <c r="E95" s="16">
        <f>Общее!F189</f>
        <v>86.666666666666671</v>
      </c>
    </row>
    <row r="96" spans="1:5" ht="30">
      <c r="A96" s="6" t="s">
        <v>414</v>
      </c>
      <c r="B96" s="44" t="s">
        <v>408</v>
      </c>
      <c r="C96" s="14" t="s">
        <v>10</v>
      </c>
      <c r="D96" s="16">
        <f>Общее!E196</f>
        <v>83.333333333333343</v>
      </c>
      <c r="E96" s="16">
        <f>Общее!F196</f>
        <v>100</v>
      </c>
    </row>
    <row r="97" spans="1:5" ht="30">
      <c r="A97" s="6" t="s">
        <v>415</v>
      </c>
      <c r="B97" s="44" t="s">
        <v>416</v>
      </c>
      <c r="C97" s="14" t="s">
        <v>10</v>
      </c>
      <c r="D97" s="16">
        <f>Общее!E203</f>
        <v>77.777777777777786</v>
      </c>
      <c r="E97" s="16">
        <f>Общее!F203</f>
        <v>93.333333333333329</v>
      </c>
    </row>
    <row r="98" spans="1:5" ht="30">
      <c r="A98" s="6" t="s">
        <v>422</v>
      </c>
      <c r="B98" s="44" t="s">
        <v>423</v>
      </c>
      <c r="C98" s="14" t="s">
        <v>10</v>
      </c>
      <c r="D98" s="16">
        <f>Общее!E210</f>
        <v>0</v>
      </c>
      <c r="E98" s="16">
        <f>Общее!F210</f>
        <v>0</v>
      </c>
    </row>
    <row r="99" spans="1:5" ht="30">
      <c r="A99" s="6" t="s">
        <v>429</v>
      </c>
      <c r="B99" s="44" t="s">
        <v>430</v>
      </c>
      <c r="C99" s="14" t="s">
        <v>10</v>
      </c>
      <c r="D99" s="16">
        <f>Общее!E217</f>
        <v>11.111111111111111</v>
      </c>
      <c r="E99" s="16">
        <f>Общее!F217</f>
        <v>13.333333333333334</v>
      </c>
    </row>
    <row r="100" spans="1:5">
      <c r="A100" s="67" t="s">
        <v>436</v>
      </c>
      <c r="B100" s="67"/>
      <c r="C100" s="67"/>
      <c r="D100" s="67"/>
    </row>
    <row r="101" spans="1:5">
      <c r="A101" s="67" t="s">
        <v>437</v>
      </c>
      <c r="B101" s="67"/>
      <c r="C101" s="67"/>
      <c r="D101" s="67"/>
    </row>
    <row r="102" spans="1:5" ht="45">
      <c r="A102" s="10" t="s">
        <v>438</v>
      </c>
      <c r="B102" s="43" t="s">
        <v>439</v>
      </c>
      <c r="C102" s="8"/>
      <c r="D102" s="16"/>
      <c r="E102" s="16"/>
    </row>
    <row r="103" spans="1:5" ht="75">
      <c r="A103" s="6" t="s">
        <v>440</v>
      </c>
      <c r="B103" s="44" t="s">
        <v>441</v>
      </c>
      <c r="C103" s="6" t="s">
        <v>10</v>
      </c>
      <c r="D103" s="16">
        <f>Профессиональное!E10</f>
        <v>0</v>
      </c>
      <c r="E103" s="16"/>
    </row>
    <row r="104" spans="1:5" ht="75">
      <c r="A104" s="6" t="s">
        <v>447</v>
      </c>
      <c r="B104" s="44" t="s">
        <v>446</v>
      </c>
      <c r="C104" s="6" t="s">
        <v>10</v>
      </c>
      <c r="D104" s="16">
        <f>Профессиональное!E14</f>
        <v>0</v>
      </c>
      <c r="E104" s="16"/>
    </row>
    <row r="105" spans="1:5" ht="45">
      <c r="A105" s="10" t="s">
        <v>451</v>
      </c>
      <c r="B105" s="43" t="s">
        <v>452</v>
      </c>
      <c r="C105" s="6"/>
      <c r="D105" s="16"/>
      <c r="E105" s="16"/>
    </row>
    <row r="106" spans="1:5" ht="90">
      <c r="A106" s="6" t="s">
        <v>454</v>
      </c>
      <c r="B106" s="44" t="s">
        <v>453</v>
      </c>
      <c r="C106" s="6" t="s">
        <v>10</v>
      </c>
      <c r="D106" s="16" t="e">
        <f>Профессиональное!E18</f>
        <v>#DIV/0!</v>
      </c>
      <c r="E106" s="16"/>
    </row>
    <row r="107" spans="1:5" ht="120">
      <c r="A107" s="6" t="s">
        <v>459</v>
      </c>
      <c r="B107" s="44" t="s">
        <v>460</v>
      </c>
      <c r="C107" s="6"/>
      <c r="D107" s="16"/>
      <c r="E107" s="16"/>
    </row>
    <row r="108" spans="1:5">
      <c r="A108" s="8"/>
      <c r="B108" s="44" t="s">
        <v>475</v>
      </c>
      <c r="C108" s="6" t="s">
        <v>10</v>
      </c>
      <c r="D108" s="16" t="e">
        <f>Профессиональное!E22</f>
        <v>#DIV/0!</v>
      </c>
      <c r="E108" s="16"/>
    </row>
    <row r="109" spans="1:5">
      <c r="A109" s="8"/>
      <c r="B109" s="44" t="s">
        <v>469</v>
      </c>
      <c r="C109" s="6" t="s">
        <v>10</v>
      </c>
      <c r="D109" s="16" t="e">
        <f>Профессиональное!E31</f>
        <v>#DIV/0!</v>
      </c>
      <c r="E109" s="16"/>
    </row>
    <row r="110" spans="1:5" ht="120">
      <c r="A110" s="6" t="s">
        <v>474</v>
      </c>
      <c r="B110" s="44" t="s">
        <v>473</v>
      </c>
      <c r="C110" s="6"/>
      <c r="D110" s="16"/>
      <c r="E110" s="16"/>
    </row>
    <row r="111" spans="1:5">
      <c r="A111" s="8"/>
      <c r="B111" s="44" t="s">
        <v>475</v>
      </c>
      <c r="C111" s="6" t="s">
        <v>10</v>
      </c>
      <c r="D111" s="16" t="e">
        <f>Профессиональное!E41</f>
        <v>#DIV/0!</v>
      </c>
      <c r="E111" s="16"/>
    </row>
    <row r="112" spans="1:5">
      <c r="A112" s="8"/>
      <c r="B112" s="44" t="s">
        <v>469</v>
      </c>
      <c r="C112" s="6" t="s">
        <v>10</v>
      </c>
      <c r="D112" s="16" t="e">
        <f>Профессиональное!E44</f>
        <v>#DIV/0!</v>
      </c>
      <c r="E112" s="16"/>
    </row>
    <row r="113" spans="1:5" ht="60">
      <c r="A113" s="6" t="s">
        <v>481</v>
      </c>
      <c r="B113" s="44" t="s">
        <v>482</v>
      </c>
      <c r="C113" s="6" t="s">
        <v>10</v>
      </c>
      <c r="D113" s="16" t="e">
        <f>Профессиональное!E47</f>
        <v>#DIV/0!</v>
      </c>
      <c r="E113" s="16"/>
    </row>
    <row r="114" spans="1:5" ht="105">
      <c r="A114" s="32" t="s">
        <v>491</v>
      </c>
      <c r="B114" s="44" t="s">
        <v>783</v>
      </c>
      <c r="C114" s="6"/>
      <c r="D114" s="16"/>
      <c r="E114" s="16"/>
    </row>
    <row r="115" spans="1:5">
      <c r="A115" s="32"/>
      <c r="B115" s="44" t="s">
        <v>801</v>
      </c>
      <c r="C115" s="6" t="s">
        <v>10</v>
      </c>
      <c r="D115" s="16" t="e">
        <f>Профессиональное!E55</f>
        <v>#DIV/0!</v>
      </c>
      <c r="E115" s="16"/>
    </row>
    <row r="116" spans="1:5">
      <c r="A116" s="32"/>
      <c r="B116" s="44" t="s">
        <v>782</v>
      </c>
      <c r="C116" s="6" t="s">
        <v>10</v>
      </c>
      <c r="D116" s="16" t="e">
        <f>Профессиональное!E56</f>
        <v>#DIV/0!</v>
      </c>
      <c r="E116" s="16"/>
    </row>
    <row r="117" spans="1:5">
      <c r="A117" s="32"/>
      <c r="B117" s="44" t="s">
        <v>494</v>
      </c>
      <c r="C117" s="6" t="s">
        <v>10</v>
      </c>
      <c r="D117" s="16" t="e">
        <f>Профессиональное!E57</f>
        <v>#DIV/0!</v>
      </c>
      <c r="E117" s="16"/>
    </row>
    <row r="118" spans="1:5" ht="60">
      <c r="A118" s="32" t="s">
        <v>504</v>
      </c>
      <c r="B118" s="44" t="s">
        <v>503</v>
      </c>
      <c r="C118" s="6" t="s">
        <v>10</v>
      </c>
      <c r="D118" s="16" t="e">
        <f>Профессиональное!E63</f>
        <v>#DIV/0!</v>
      </c>
      <c r="E118" s="16"/>
    </row>
    <row r="119" spans="1:5" ht="60">
      <c r="A119" s="10" t="s">
        <v>508</v>
      </c>
      <c r="B119" s="43" t="s">
        <v>509</v>
      </c>
      <c r="C119" s="8"/>
      <c r="D119" s="16"/>
      <c r="E119" s="16"/>
    </row>
    <row r="120" spans="1:5" ht="90">
      <c r="A120" s="6" t="s">
        <v>520</v>
      </c>
      <c r="B120" s="44" t="s">
        <v>510</v>
      </c>
      <c r="C120" s="6"/>
      <c r="D120" s="16"/>
      <c r="E120" s="16"/>
    </row>
    <row r="121" spans="1:5">
      <c r="A121" s="6"/>
      <c r="B121" s="44" t="s">
        <v>217</v>
      </c>
      <c r="C121" s="6" t="s">
        <v>10</v>
      </c>
      <c r="D121" s="16" t="e">
        <f>Профессиональное!E68</f>
        <v>#DIV/0!</v>
      </c>
      <c r="E121" s="16"/>
    </row>
    <row r="122" spans="1:5">
      <c r="A122" s="6"/>
      <c r="B122" s="44" t="s">
        <v>511</v>
      </c>
      <c r="C122" s="6" t="s">
        <v>10</v>
      </c>
      <c r="D122" s="16" t="e">
        <f>Профессиональное!E69</f>
        <v>#DIV/0!</v>
      </c>
      <c r="E122" s="16"/>
    </row>
    <row r="123" spans="1:5" ht="90">
      <c r="A123" s="6" t="s">
        <v>521</v>
      </c>
      <c r="B123" s="44" t="s">
        <v>522</v>
      </c>
      <c r="C123" s="6"/>
      <c r="D123" s="16"/>
      <c r="E123" s="16"/>
    </row>
    <row r="124" spans="1:5">
      <c r="A124" s="26"/>
      <c r="B124" s="44" t="s">
        <v>217</v>
      </c>
      <c r="C124" s="6" t="s">
        <v>10</v>
      </c>
      <c r="D124" s="16" t="e">
        <f>Профессиональное!E75</f>
        <v>#DIV/0!</v>
      </c>
      <c r="E124" s="16"/>
    </row>
    <row r="125" spans="1:5">
      <c r="A125" s="26"/>
      <c r="B125" s="44" t="s">
        <v>511</v>
      </c>
      <c r="C125" s="6" t="s">
        <v>10</v>
      </c>
      <c r="D125" s="16" t="e">
        <f>Профессиональное!E76</f>
        <v>#DIV/0!</v>
      </c>
      <c r="E125" s="16"/>
    </row>
    <row r="126" spans="1:5" ht="90">
      <c r="A126" s="6" t="s">
        <v>536</v>
      </c>
      <c r="B126" s="44" t="s">
        <v>531</v>
      </c>
      <c r="C126" s="6"/>
      <c r="D126" s="16"/>
      <c r="E126" s="16"/>
    </row>
    <row r="127" spans="1:5">
      <c r="A127" s="22"/>
      <c r="B127" s="44" t="s">
        <v>1446</v>
      </c>
      <c r="C127" s="6" t="s">
        <v>10</v>
      </c>
      <c r="D127" s="16" t="e">
        <f>Профессиональное!E82</f>
        <v>#DIV/0!</v>
      </c>
      <c r="E127" s="16"/>
    </row>
    <row r="128" spans="1:5">
      <c r="A128" s="22"/>
      <c r="B128" s="44" t="s">
        <v>539</v>
      </c>
      <c r="C128" s="6" t="s">
        <v>10</v>
      </c>
      <c r="D128" s="16" t="e">
        <f>Профессиональное!E83</f>
        <v>#DIV/0!</v>
      </c>
      <c r="E128" s="16"/>
    </row>
    <row r="129" spans="1:5" ht="90">
      <c r="A129" s="6" t="s">
        <v>480</v>
      </c>
      <c r="B129" s="44" t="s">
        <v>537</v>
      </c>
      <c r="C129" s="6"/>
      <c r="D129" s="16"/>
      <c r="E129" s="16"/>
    </row>
    <row r="130" spans="1:5">
      <c r="A130" s="22"/>
      <c r="B130" s="44" t="s">
        <v>538</v>
      </c>
      <c r="C130" s="6" t="s">
        <v>10</v>
      </c>
      <c r="D130" s="16" t="e">
        <f>Профессиональное!E88</f>
        <v>#DIV/0!</v>
      </c>
      <c r="E130" s="16"/>
    </row>
    <row r="131" spans="1:5">
      <c r="A131" s="22"/>
      <c r="B131" s="44" t="s">
        <v>1447</v>
      </c>
      <c r="C131" s="6" t="s">
        <v>10</v>
      </c>
      <c r="D131" s="16" t="e">
        <f>Профессиональное!E89</f>
        <v>#DIV/0!</v>
      </c>
      <c r="E131" s="16"/>
    </row>
    <row r="132" spans="1:5" ht="75">
      <c r="A132" s="6" t="s">
        <v>545</v>
      </c>
      <c r="B132" s="44" t="s">
        <v>546</v>
      </c>
      <c r="C132" s="8"/>
      <c r="D132" s="16"/>
      <c r="E132" s="16"/>
    </row>
    <row r="133" spans="1:5">
      <c r="A133" s="21"/>
      <c r="B133" s="44" t="s">
        <v>644</v>
      </c>
      <c r="C133" s="6" t="s">
        <v>10</v>
      </c>
      <c r="D133" s="16" t="e">
        <f>Профессиональное!E94</f>
        <v>#DIV/0!</v>
      </c>
      <c r="E133" s="16"/>
    </row>
    <row r="134" spans="1:5">
      <c r="A134" s="21"/>
      <c r="B134" s="44" t="s">
        <v>1448</v>
      </c>
      <c r="C134" s="6" t="s">
        <v>10</v>
      </c>
      <c r="D134" s="16" t="e">
        <f>Профессиональное!E105</f>
        <v>#DIV/0!</v>
      </c>
      <c r="E134" s="16"/>
    </row>
    <row r="135" spans="1:5" ht="75">
      <c r="A135" s="6" t="s">
        <v>567</v>
      </c>
      <c r="B135" s="44" t="s">
        <v>568</v>
      </c>
      <c r="C135" s="6" t="s">
        <v>10</v>
      </c>
      <c r="D135" s="16" t="e">
        <f>Профессиональное!E112</f>
        <v>#DIV/0!</v>
      </c>
      <c r="E135" s="16"/>
    </row>
    <row r="136" spans="1:5" ht="105">
      <c r="A136" s="6" t="s">
        <v>580</v>
      </c>
      <c r="B136" s="44" t="s">
        <v>581</v>
      </c>
      <c r="C136" s="8"/>
      <c r="D136" s="16"/>
      <c r="E136" s="16"/>
    </row>
    <row r="137" spans="1:5" ht="45">
      <c r="A137" s="21"/>
      <c r="B137" s="44" t="s">
        <v>1449</v>
      </c>
      <c r="C137" s="6" t="s">
        <v>10</v>
      </c>
      <c r="D137" s="16" t="e">
        <f>Профессиональное!E123</f>
        <v>#DIV/0!</v>
      </c>
      <c r="E137" s="16"/>
    </row>
    <row r="138" spans="1:5" ht="30">
      <c r="A138" s="21"/>
      <c r="B138" s="44" t="s">
        <v>1450</v>
      </c>
      <c r="C138" s="6" t="s">
        <v>10</v>
      </c>
      <c r="D138" s="16" t="e">
        <f>Профессиональное!E124</f>
        <v>#DIV/0!</v>
      </c>
      <c r="E138" s="16"/>
    </row>
    <row r="139" spans="1:5" ht="135">
      <c r="A139" s="6" t="s">
        <v>585</v>
      </c>
      <c r="B139" s="44" t="s">
        <v>586</v>
      </c>
      <c r="C139" s="8"/>
      <c r="D139" s="16"/>
      <c r="E139" s="16"/>
    </row>
    <row r="140" spans="1:5" ht="45">
      <c r="A140" s="21"/>
      <c r="B140" s="44" t="s">
        <v>1449</v>
      </c>
      <c r="C140" s="6" t="s">
        <v>10</v>
      </c>
      <c r="D140" s="16" t="e">
        <f>Профессиональное!E130</f>
        <v>#DIV/0!</v>
      </c>
      <c r="E140" s="16"/>
    </row>
    <row r="141" spans="1:5" ht="30">
      <c r="A141" s="21"/>
      <c r="B141" s="44" t="s">
        <v>1450</v>
      </c>
      <c r="C141" s="6" t="s">
        <v>10</v>
      </c>
      <c r="D141" s="16" t="e">
        <f>Профессиональное!E131</f>
        <v>#DIV/0!</v>
      </c>
      <c r="E141" s="16"/>
    </row>
    <row r="142" spans="1:5" ht="60">
      <c r="A142" s="10" t="s">
        <v>588</v>
      </c>
      <c r="B142" s="43" t="s">
        <v>589</v>
      </c>
      <c r="C142" s="6"/>
      <c r="D142" s="16"/>
      <c r="E142" s="16"/>
    </row>
    <row r="143" spans="1:5" ht="75">
      <c r="A143" s="6" t="s">
        <v>591</v>
      </c>
      <c r="B143" s="44" t="s">
        <v>590</v>
      </c>
      <c r="C143" s="6" t="s">
        <v>10</v>
      </c>
      <c r="D143" s="16" t="e">
        <f>Профессиональное!E137</f>
        <v>#DIV/0!</v>
      </c>
      <c r="E143" s="16"/>
    </row>
    <row r="144" spans="1:5" ht="60">
      <c r="A144" s="6" t="s">
        <v>596</v>
      </c>
      <c r="B144" s="44" t="s">
        <v>597</v>
      </c>
      <c r="C144" s="6" t="s">
        <v>10</v>
      </c>
      <c r="D144" s="16" t="e">
        <f>Профессиональное!E140</f>
        <v>#DIV/0!</v>
      </c>
      <c r="E144" s="16"/>
    </row>
    <row r="145" spans="1:5" ht="75">
      <c r="A145" s="6" t="s">
        <v>890</v>
      </c>
      <c r="B145" s="44" t="s">
        <v>607</v>
      </c>
      <c r="C145" s="6"/>
      <c r="D145" s="16"/>
      <c r="E145" s="16"/>
    </row>
    <row r="146" spans="1:5">
      <c r="A146" s="26"/>
      <c r="B146" s="44" t="s">
        <v>217</v>
      </c>
      <c r="C146" s="6" t="s">
        <v>1429</v>
      </c>
      <c r="D146" s="16" t="e">
        <f>Профессиональное!E144</f>
        <v>#DIV/0!</v>
      </c>
      <c r="E146" s="16"/>
    </row>
    <row r="147" spans="1:5">
      <c r="A147" s="26"/>
      <c r="B147" s="44" t="s">
        <v>274</v>
      </c>
      <c r="C147" s="6" t="s">
        <v>1429</v>
      </c>
      <c r="D147" s="16" t="e">
        <f>Профессиональное!E145</f>
        <v>#DIV/0!</v>
      </c>
      <c r="E147" s="16"/>
    </row>
    <row r="148" spans="1:5" ht="60">
      <c r="A148" s="6" t="s">
        <v>606</v>
      </c>
      <c r="B148" s="44" t="s">
        <v>608</v>
      </c>
      <c r="C148" s="6"/>
      <c r="D148" s="16"/>
      <c r="E148" s="16"/>
    </row>
    <row r="149" spans="1:5">
      <c r="A149" s="6"/>
      <c r="B149" s="44" t="s">
        <v>217</v>
      </c>
      <c r="C149" s="6" t="s">
        <v>1429</v>
      </c>
      <c r="D149" s="16" t="e">
        <f>Профессиональное!E157</f>
        <v>#DIV/0!</v>
      </c>
      <c r="E149" s="16"/>
    </row>
    <row r="150" spans="1:5">
      <c r="A150" s="6"/>
      <c r="B150" s="44" t="s">
        <v>274</v>
      </c>
      <c r="C150" s="6" t="s">
        <v>1429</v>
      </c>
      <c r="D150" s="16" t="e">
        <f>Профессиональное!E158</f>
        <v>#DIV/0!</v>
      </c>
      <c r="E150" s="16"/>
    </row>
    <row r="151" spans="1:5" ht="75">
      <c r="A151" s="6" t="s">
        <v>615</v>
      </c>
      <c r="B151" s="44" t="s">
        <v>616</v>
      </c>
      <c r="C151" s="6" t="s">
        <v>10</v>
      </c>
      <c r="D151" s="16" t="e">
        <f>Профессиональное!E162</f>
        <v>#DIV/0!</v>
      </c>
      <c r="E151" s="16"/>
    </row>
    <row r="152" spans="1:5" ht="30">
      <c r="A152" s="8"/>
      <c r="B152" s="44" t="s">
        <v>622</v>
      </c>
      <c r="C152" s="6" t="s">
        <v>10</v>
      </c>
      <c r="D152" s="16" t="e">
        <f>Профессиональное!E166</f>
        <v>#DIV/0!</v>
      </c>
      <c r="E152" s="16"/>
    </row>
    <row r="153" spans="1:5" ht="30">
      <c r="A153" s="8"/>
      <c r="B153" s="44" t="s">
        <v>627</v>
      </c>
      <c r="C153" s="6" t="s">
        <v>10</v>
      </c>
      <c r="D153" s="16" t="e">
        <f>Профессиональное!E178</f>
        <v>#DIV/0!</v>
      </c>
      <c r="E153" s="16"/>
    </row>
    <row r="154" spans="1:5" ht="120">
      <c r="A154" s="6" t="s">
        <v>1451</v>
      </c>
      <c r="B154" s="19" t="s">
        <v>621</v>
      </c>
      <c r="C154" s="6"/>
      <c r="D154" s="16"/>
      <c r="E154" s="16"/>
    </row>
    <row r="155" spans="1:5" ht="30">
      <c r="A155" s="8"/>
      <c r="B155" s="19" t="s">
        <v>622</v>
      </c>
      <c r="C155" s="6" t="s">
        <v>1428</v>
      </c>
      <c r="D155" s="9" t="e">
        <f>Профессиональное!E166</f>
        <v>#DIV/0!</v>
      </c>
      <c r="E155" s="9"/>
    </row>
    <row r="156" spans="1:5" ht="30">
      <c r="A156" s="8"/>
      <c r="B156" s="19" t="s">
        <v>627</v>
      </c>
      <c r="C156" s="6" t="s">
        <v>1428</v>
      </c>
      <c r="D156" s="9" t="e">
        <f>Профессиональное!E178</f>
        <v>#DIV/0!</v>
      </c>
      <c r="E156" s="9"/>
    </row>
    <row r="157" spans="1:5" ht="30">
      <c r="A157" s="10" t="s">
        <v>633</v>
      </c>
      <c r="B157" s="43" t="s">
        <v>634</v>
      </c>
      <c r="C157" s="8"/>
      <c r="D157" s="16"/>
      <c r="E157" s="16"/>
    </row>
    <row r="158" spans="1:5" ht="75">
      <c r="A158" s="6" t="s">
        <v>636</v>
      </c>
      <c r="B158" s="44" t="s">
        <v>635</v>
      </c>
      <c r="C158" s="6" t="s">
        <v>10</v>
      </c>
      <c r="D158" s="16" t="e">
        <f>Профессиональное!E184</f>
        <v>#DIV/0!</v>
      </c>
      <c r="E158" s="16"/>
    </row>
    <row r="159" spans="1:5" ht="45">
      <c r="A159" s="6" t="s">
        <v>642</v>
      </c>
      <c r="B159" s="44" t="s">
        <v>643</v>
      </c>
      <c r="C159" s="6"/>
      <c r="D159" s="16"/>
      <c r="E159" s="16"/>
    </row>
    <row r="160" spans="1:5">
      <c r="A160" s="6"/>
      <c r="B160" s="44" t="s">
        <v>644</v>
      </c>
      <c r="C160" s="6" t="s">
        <v>10</v>
      </c>
      <c r="D160" s="16" t="e">
        <f>Профессиональное!E190</f>
        <v>#DIV/0!</v>
      </c>
      <c r="E160" s="16"/>
    </row>
    <row r="161" spans="1:5">
      <c r="A161" s="6"/>
      <c r="B161" s="44" t="s">
        <v>1448</v>
      </c>
      <c r="C161" s="6" t="s">
        <v>10</v>
      </c>
      <c r="D161" s="16">
        <f>Профессиональное!E197</f>
        <v>0</v>
      </c>
      <c r="E161" s="16"/>
    </row>
    <row r="162" spans="1:5" ht="45">
      <c r="A162" s="6" t="s">
        <v>657</v>
      </c>
      <c r="B162" s="44" t="s">
        <v>650</v>
      </c>
      <c r="C162" s="6"/>
      <c r="D162" s="16"/>
      <c r="E162" s="16"/>
    </row>
    <row r="163" spans="1:5">
      <c r="A163" s="21"/>
      <c r="B163" s="44" t="s">
        <v>644</v>
      </c>
      <c r="C163" s="6" t="s">
        <v>10</v>
      </c>
      <c r="D163" s="16" t="e">
        <f>Профессиональное!E199</f>
        <v>#DIV/0!</v>
      </c>
      <c r="E163" s="16"/>
    </row>
    <row r="164" spans="1:5">
      <c r="A164" s="21"/>
      <c r="B164" s="44" t="s">
        <v>651</v>
      </c>
      <c r="C164" s="6" t="s">
        <v>10</v>
      </c>
      <c r="D164" s="16" t="e">
        <f>Профессиональное!E206</f>
        <v>#DIV/0!</v>
      </c>
      <c r="E164" s="16"/>
    </row>
    <row r="165" spans="1:5" ht="45">
      <c r="A165" s="10" t="s">
        <v>661</v>
      </c>
      <c r="B165" s="43" t="s">
        <v>662</v>
      </c>
      <c r="C165" s="8"/>
      <c r="D165" s="16"/>
      <c r="E165" s="16"/>
    </row>
    <row r="166" spans="1:5" ht="60">
      <c r="A166" s="6" t="s">
        <v>664</v>
      </c>
      <c r="B166" s="44" t="s">
        <v>663</v>
      </c>
      <c r="C166" s="6" t="s">
        <v>10</v>
      </c>
      <c r="D166" s="16" t="e">
        <f>Профессиональное!E211</f>
        <v>#DIV/0!</v>
      </c>
      <c r="E166" s="16"/>
    </row>
    <row r="167" spans="1:5" ht="45">
      <c r="A167" s="6" t="s">
        <v>669</v>
      </c>
      <c r="B167" s="44" t="s">
        <v>670</v>
      </c>
      <c r="C167" s="8"/>
      <c r="D167" s="16"/>
      <c r="E167" s="16"/>
    </row>
    <row r="168" spans="1:5">
      <c r="A168" s="8"/>
      <c r="B168" s="44" t="s">
        <v>644</v>
      </c>
      <c r="C168" s="6" t="s">
        <v>10</v>
      </c>
      <c r="D168" s="16" t="e">
        <f>Профессиональное!E215</f>
        <v>#DIV/0!</v>
      </c>
      <c r="E168" s="16"/>
    </row>
    <row r="169" spans="1:5">
      <c r="A169" s="8"/>
      <c r="B169" s="44" t="s">
        <v>651</v>
      </c>
      <c r="C169" s="6" t="s">
        <v>10</v>
      </c>
      <c r="D169" s="16" t="e">
        <f>Профессиональное!E218</f>
        <v>#DIV/0!</v>
      </c>
      <c r="E169" s="16"/>
    </row>
    <row r="170" spans="1:5" ht="60">
      <c r="A170" s="10" t="s">
        <v>676</v>
      </c>
      <c r="B170" s="43" t="s">
        <v>677</v>
      </c>
      <c r="C170" s="8"/>
      <c r="D170" s="16"/>
      <c r="E170" s="16"/>
    </row>
    <row r="171" spans="1:5">
      <c r="A171" s="6" t="s">
        <v>678</v>
      </c>
      <c r="B171" s="44" t="s">
        <v>1452</v>
      </c>
      <c r="C171" s="14"/>
      <c r="D171" s="16"/>
      <c r="E171" s="16"/>
    </row>
    <row r="172" spans="1:5">
      <c r="A172" s="6"/>
      <c r="B172" s="44" t="s">
        <v>1455</v>
      </c>
      <c r="C172" s="14"/>
      <c r="D172" s="16"/>
      <c r="E172" s="16"/>
    </row>
    <row r="173" spans="1:5">
      <c r="A173" s="6"/>
      <c r="B173" s="44" t="s">
        <v>683</v>
      </c>
      <c r="C173" s="14" t="s">
        <v>10</v>
      </c>
      <c r="D173" s="16" t="e">
        <f>Профессиональное!E224</f>
        <v>#DIV/0!</v>
      </c>
      <c r="E173" s="16"/>
    </row>
    <row r="174" spans="1:5" ht="45">
      <c r="A174" s="8"/>
      <c r="B174" s="44" t="s">
        <v>684</v>
      </c>
      <c r="C174" s="14" t="s">
        <v>10</v>
      </c>
      <c r="D174" s="16" t="e">
        <f>Профессиональное!E227</f>
        <v>#DIV/0!</v>
      </c>
      <c r="E174" s="16"/>
    </row>
    <row r="175" spans="1:5">
      <c r="A175" s="8"/>
      <c r="B175" s="44" t="s">
        <v>1454</v>
      </c>
      <c r="C175" s="8"/>
      <c r="D175" s="16"/>
      <c r="E175" s="16"/>
    </row>
    <row r="176" spans="1:5">
      <c r="A176" s="8"/>
      <c r="B176" s="44" t="s">
        <v>683</v>
      </c>
      <c r="C176" s="14" t="s">
        <v>10</v>
      </c>
      <c r="D176" s="16" t="e">
        <f>Профессиональное!E231</f>
        <v>#DIV/0!</v>
      </c>
      <c r="E176" s="16"/>
    </row>
    <row r="177" spans="1:5" ht="45">
      <c r="A177" s="8"/>
      <c r="B177" s="44" t="s">
        <v>691</v>
      </c>
      <c r="C177" s="14" t="s">
        <v>10</v>
      </c>
      <c r="D177" s="16" t="e">
        <f>Профессиональное!E234</f>
        <v>#DIV/0!</v>
      </c>
      <c r="E177" s="16"/>
    </row>
    <row r="178" spans="1:5" ht="60">
      <c r="A178" s="10" t="s">
        <v>695</v>
      </c>
      <c r="B178" s="43" t="s">
        <v>696</v>
      </c>
      <c r="C178" s="8"/>
      <c r="D178" s="16"/>
      <c r="E178" s="16"/>
    </row>
    <row r="179" spans="1:5" ht="75">
      <c r="A179" s="6" t="s">
        <v>698</v>
      </c>
      <c r="B179" s="44" t="s">
        <v>781</v>
      </c>
      <c r="C179" s="14"/>
      <c r="D179" s="16"/>
      <c r="E179" s="16"/>
    </row>
    <row r="180" spans="1:5">
      <c r="A180" s="8"/>
      <c r="B180" s="44" t="s">
        <v>683</v>
      </c>
      <c r="C180" s="14" t="s">
        <v>10</v>
      </c>
      <c r="D180" s="16" t="e">
        <f>Профессиональное!E239</f>
        <v>#DIV/0!</v>
      </c>
      <c r="E180" s="16"/>
    </row>
    <row r="181" spans="1:5">
      <c r="A181" s="8"/>
      <c r="B181" s="44" t="s">
        <v>703</v>
      </c>
      <c r="C181" s="14" t="s">
        <v>10</v>
      </c>
      <c r="D181" s="16" t="e">
        <f>Профессиональное!E244</f>
        <v>#DIV/0!</v>
      </c>
      <c r="E181" s="16"/>
    </row>
    <row r="182" spans="1:5" ht="75">
      <c r="A182" s="6" t="s">
        <v>713</v>
      </c>
      <c r="B182" s="19" t="s">
        <v>714</v>
      </c>
      <c r="C182" s="14"/>
      <c r="D182" s="16"/>
      <c r="E182" s="16"/>
    </row>
    <row r="183" spans="1:5">
      <c r="A183" s="6"/>
      <c r="B183" s="44" t="s">
        <v>683</v>
      </c>
      <c r="C183" s="14" t="s">
        <v>10</v>
      </c>
      <c r="D183" s="16" t="e">
        <f>Профессиональное!E248</f>
        <v>#DIV/0!</v>
      </c>
      <c r="E183" s="16"/>
    </row>
    <row r="184" spans="1:5">
      <c r="A184" s="8"/>
      <c r="B184" s="44" t="s">
        <v>715</v>
      </c>
      <c r="C184" s="14" t="s">
        <v>10</v>
      </c>
      <c r="D184" s="16" t="e">
        <f>Профессиональное!E251</f>
        <v>#DIV/0!</v>
      </c>
      <c r="E184" s="16"/>
    </row>
    <row r="185" spans="1:5" ht="30">
      <c r="A185" s="6" t="s">
        <v>724</v>
      </c>
      <c r="B185" s="44" t="s">
        <v>1456</v>
      </c>
      <c r="C185" s="8"/>
      <c r="D185" s="16"/>
      <c r="E185" s="16"/>
    </row>
    <row r="186" spans="1:5" ht="60">
      <c r="A186" s="8"/>
      <c r="B186" s="44" t="s">
        <v>725</v>
      </c>
      <c r="C186" s="14" t="s">
        <v>1431</v>
      </c>
      <c r="D186" s="16" t="e">
        <f>Профессиональное!E255</f>
        <v>#DIV/0!</v>
      </c>
      <c r="E186" s="16"/>
    </row>
    <row r="187" spans="1:5" ht="45">
      <c r="A187" s="8"/>
      <c r="B187" s="44" t="s">
        <v>731</v>
      </c>
      <c r="C187" s="14" t="s">
        <v>1431</v>
      </c>
      <c r="D187" s="16" t="e">
        <f>Профессиональное!E265</f>
        <v>#DIV/0!</v>
      </c>
      <c r="E187" s="16"/>
    </row>
    <row r="188" spans="1:5" ht="60">
      <c r="A188" s="10" t="s">
        <v>761</v>
      </c>
      <c r="B188" s="43" t="s">
        <v>734</v>
      </c>
      <c r="C188" s="8"/>
      <c r="D188" s="16"/>
      <c r="E188" s="16"/>
    </row>
    <row r="189" spans="1:5" ht="90">
      <c r="A189" s="6" t="s">
        <v>762</v>
      </c>
      <c r="B189" s="44" t="s">
        <v>735</v>
      </c>
      <c r="C189" s="14" t="s">
        <v>10</v>
      </c>
      <c r="D189" s="16" t="e">
        <f>Профессиональное!E269</f>
        <v>#DIV/0!</v>
      </c>
      <c r="E189" s="16"/>
    </row>
    <row r="190" spans="1:5" ht="60">
      <c r="A190" s="10" t="s">
        <v>740</v>
      </c>
      <c r="B190" s="43" t="s">
        <v>741</v>
      </c>
      <c r="C190" s="8"/>
      <c r="D190" s="16"/>
      <c r="E190" s="16"/>
    </row>
    <row r="191" spans="1:5" ht="75">
      <c r="A191" s="6" t="s">
        <v>743</v>
      </c>
      <c r="B191" s="44" t="s">
        <v>742</v>
      </c>
      <c r="C191" s="14"/>
      <c r="D191" s="16"/>
      <c r="E191" s="16"/>
    </row>
    <row r="192" spans="1:5">
      <c r="A192" s="6"/>
      <c r="B192" s="44" t="s">
        <v>744</v>
      </c>
      <c r="C192" s="14" t="s">
        <v>10</v>
      </c>
      <c r="D192" s="16" t="e">
        <f>Профессиональное!E274</f>
        <v>#DIV/0!</v>
      </c>
      <c r="E192" s="16"/>
    </row>
    <row r="193" spans="1:5">
      <c r="A193" s="6"/>
      <c r="B193" s="44" t="s">
        <v>749</v>
      </c>
      <c r="C193" s="14" t="s">
        <v>10</v>
      </c>
      <c r="D193" s="16" t="e">
        <f>Профессиональное!E277</f>
        <v>#DIV/0!</v>
      </c>
      <c r="E193" s="16"/>
    </row>
    <row r="194" spans="1:5" ht="75">
      <c r="A194" s="6" t="s">
        <v>756</v>
      </c>
      <c r="B194" s="44" t="s">
        <v>755</v>
      </c>
      <c r="C194" s="14" t="s">
        <v>10</v>
      </c>
      <c r="D194" s="16" t="e">
        <f>Профессиональное!E280</f>
        <v>#DIV/0!</v>
      </c>
      <c r="E194" s="16"/>
    </row>
    <row r="195" spans="1:5" ht="75">
      <c r="A195" s="6" t="s">
        <v>764</v>
      </c>
      <c r="B195" s="44" t="s">
        <v>763</v>
      </c>
      <c r="C195" s="14" t="s">
        <v>10</v>
      </c>
      <c r="D195" s="16" t="e">
        <f>Профессиональное!E283</f>
        <v>#DIV/0!</v>
      </c>
      <c r="E195" s="16"/>
    </row>
    <row r="196" spans="1:5" ht="75">
      <c r="A196" s="6" t="s">
        <v>768</v>
      </c>
      <c r="B196" s="44" t="s">
        <v>769</v>
      </c>
      <c r="C196" s="14" t="s">
        <v>10</v>
      </c>
      <c r="D196" s="16" t="e">
        <f>Профессиональное!E286</f>
        <v>#DIV/0!</v>
      </c>
      <c r="E196" s="16"/>
    </row>
    <row r="197" spans="1:5" ht="75">
      <c r="A197" s="6" t="s">
        <v>1009</v>
      </c>
      <c r="B197" s="44" t="s">
        <v>772</v>
      </c>
      <c r="C197" s="14" t="s">
        <v>10</v>
      </c>
      <c r="D197" s="16" t="e">
        <f>Профессиональное!E289</f>
        <v>#DIV/0!</v>
      </c>
      <c r="E197" s="16"/>
    </row>
    <row r="198" spans="1:5" ht="75">
      <c r="A198" s="6" t="s">
        <v>1010</v>
      </c>
      <c r="B198" s="44" t="s">
        <v>775</v>
      </c>
      <c r="C198" s="14" t="s">
        <v>10</v>
      </c>
      <c r="D198" s="16" t="e">
        <f>Профессиональное!E292</f>
        <v>#DIV/0!</v>
      </c>
      <c r="E198" s="16"/>
    </row>
    <row r="199" spans="1:5" ht="75">
      <c r="A199" s="26" t="s">
        <v>1011</v>
      </c>
      <c r="B199" s="44" t="s">
        <v>778</v>
      </c>
      <c r="C199" s="35" t="s">
        <v>10</v>
      </c>
      <c r="D199" s="36" t="e">
        <f>Профессиональное!E295</f>
        <v>#DIV/0!</v>
      </c>
      <c r="E199" s="36"/>
    </row>
    <row r="200" spans="1:5">
      <c r="A200" s="67" t="s">
        <v>784</v>
      </c>
      <c r="B200" s="67"/>
      <c r="C200" s="67"/>
      <c r="D200" s="67"/>
    </row>
    <row r="201" spans="1:5" ht="30">
      <c r="A201" s="37" t="s">
        <v>786</v>
      </c>
      <c r="B201" s="43" t="s">
        <v>785</v>
      </c>
      <c r="C201" s="38"/>
      <c r="D201" s="9"/>
      <c r="E201" s="9"/>
    </row>
    <row r="202" spans="1:5" ht="75">
      <c r="A202" s="6" t="s">
        <v>791</v>
      </c>
      <c r="B202" s="44" t="s">
        <v>787</v>
      </c>
      <c r="C202" s="6" t="s">
        <v>10</v>
      </c>
      <c r="D202" s="9">
        <f>Высшее!E10</f>
        <v>0</v>
      </c>
      <c r="E202" s="9"/>
    </row>
    <row r="203" spans="1:5" ht="90">
      <c r="A203" s="6" t="s">
        <v>796</v>
      </c>
      <c r="B203" s="44" t="s">
        <v>792</v>
      </c>
      <c r="C203" s="6" t="s">
        <v>10</v>
      </c>
      <c r="D203" s="9" t="e">
        <f>Высшее!E13</f>
        <v>#DIV/0!</v>
      </c>
      <c r="E203" s="9"/>
    </row>
    <row r="204" spans="1:5" ht="30">
      <c r="A204" s="10" t="s">
        <v>798</v>
      </c>
      <c r="B204" s="43" t="s">
        <v>797</v>
      </c>
      <c r="C204" s="6"/>
      <c r="D204" s="9"/>
      <c r="E204" s="9"/>
    </row>
    <row r="205" spans="1:5" ht="105">
      <c r="A205" s="6" t="s">
        <v>799</v>
      </c>
      <c r="B205" s="44" t="s">
        <v>800</v>
      </c>
      <c r="C205" s="6"/>
      <c r="D205" s="9"/>
      <c r="E205" s="9"/>
    </row>
    <row r="206" spans="1:5">
      <c r="A206" s="6"/>
      <c r="B206" s="44" t="s">
        <v>801</v>
      </c>
      <c r="C206" s="6" t="s">
        <v>10</v>
      </c>
      <c r="D206" s="9" t="e">
        <f>Высшее!E18</f>
        <v>#DIV/0!</v>
      </c>
      <c r="E206" s="9"/>
    </row>
    <row r="207" spans="1:5">
      <c r="A207" s="6"/>
      <c r="B207" s="44" t="s">
        <v>782</v>
      </c>
      <c r="C207" s="6" t="s">
        <v>10</v>
      </c>
      <c r="D207" s="9" t="e">
        <f>Высшее!E19</f>
        <v>#DIV/0!</v>
      </c>
      <c r="E207" s="9"/>
    </row>
    <row r="208" spans="1:5">
      <c r="A208" s="6"/>
      <c r="B208" s="44" t="s">
        <v>802</v>
      </c>
      <c r="C208" s="6" t="s">
        <v>10</v>
      </c>
      <c r="D208" s="9" t="e">
        <f>Высшее!E20</f>
        <v>#DIV/0!</v>
      </c>
      <c r="E208" s="9"/>
    </row>
    <row r="209" spans="1:5" ht="60">
      <c r="A209" s="6" t="s">
        <v>811</v>
      </c>
      <c r="B209" s="44" t="s">
        <v>810</v>
      </c>
      <c r="C209" s="6" t="s">
        <v>10</v>
      </c>
      <c r="D209" s="9" t="e">
        <f>Высшее!E26</f>
        <v>#DIV/0!</v>
      </c>
      <c r="E209" s="9"/>
    </row>
    <row r="210" spans="1:5" ht="75">
      <c r="A210" s="6" t="s">
        <v>815</v>
      </c>
      <c r="B210" s="44" t="s">
        <v>816</v>
      </c>
      <c r="C210" s="6"/>
      <c r="D210" s="9"/>
      <c r="E210" s="9"/>
    </row>
    <row r="211" spans="1:5">
      <c r="A211" s="8"/>
      <c r="B211" s="44" t="s">
        <v>817</v>
      </c>
      <c r="C211" s="6" t="s">
        <v>10</v>
      </c>
      <c r="D211" s="9" t="e">
        <f>Высшее!E30</f>
        <v>#DIV/0!</v>
      </c>
      <c r="E211" s="9"/>
    </row>
    <row r="212" spans="1:5">
      <c r="A212" s="8"/>
      <c r="B212" s="44" t="s">
        <v>820</v>
      </c>
      <c r="C212" s="6" t="s">
        <v>10</v>
      </c>
      <c r="D212" s="9" t="e">
        <f>Высшее!E31</f>
        <v>#DIV/0!</v>
      </c>
      <c r="E212" s="9"/>
    </row>
    <row r="213" spans="1:5">
      <c r="A213" s="8"/>
      <c r="B213" s="44" t="s">
        <v>821</v>
      </c>
      <c r="C213" s="6" t="s">
        <v>10</v>
      </c>
      <c r="D213" s="9" t="e">
        <f>Высшее!E32</f>
        <v>#DIV/0!</v>
      </c>
      <c r="E213" s="9"/>
    </row>
    <row r="214" spans="1:5" ht="60">
      <c r="A214" s="10" t="s">
        <v>833</v>
      </c>
      <c r="B214" s="43" t="s">
        <v>832</v>
      </c>
      <c r="C214" s="8"/>
      <c r="D214" s="9"/>
      <c r="E214" s="9"/>
    </row>
    <row r="215" spans="1:5" ht="75">
      <c r="A215" s="6" t="s">
        <v>834</v>
      </c>
      <c r="B215" s="44" t="s">
        <v>1457</v>
      </c>
      <c r="C215" s="6"/>
      <c r="D215" s="9"/>
      <c r="E215" s="9"/>
    </row>
    <row r="216" spans="1:5">
      <c r="A216" s="6"/>
      <c r="B216" s="44" t="s">
        <v>1458</v>
      </c>
      <c r="C216" s="6" t="s">
        <v>10</v>
      </c>
      <c r="D216" s="9" t="e">
        <f>Высшее!E41</f>
        <v>#DIV/0!</v>
      </c>
      <c r="E216" s="9"/>
    </row>
    <row r="217" spans="1:5">
      <c r="A217" s="6"/>
      <c r="B217" s="44" t="s">
        <v>1459</v>
      </c>
      <c r="C217" s="6" t="s">
        <v>10</v>
      </c>
      <c r="D217" s="9" t="e">
        <f>Высшее!E42</f>
        <v>#DIV/0!</v>
      </c>
      <c r="E217" s="9"/>
    </row>
    <row r="218" spans="1:5" ht="75">
      <c r="A218" s="6" t="s">
        <v>842</v>
      </c>
      <c r="B218" s="44" t="s">
        <v>841</v>
      </c>
      <c r="C218" s="6" t="s">
        <v>10</v>
      </c>
      <c r="D218" s="9" t="e">
        <f>Высшее!E46</f>
        <v>#DIV/0!</v>
      </c>
      <c r="E218" s="9"/>
    </row>
    <row r="219" spans="1:5" ht="90">
      <c r="A219" s="6" t="s">
        <v>847</v>
      </c>
      <c r="B219" s="44" t="s">
        <v>846</v>
      </c>
      <c r="C219" s="6" t="s">
        <v>1237</v>
      </c>
      <c r="D219" s="9" t="e">
        <f>Высшее!E50</f>
        <v>#DIV/0!</v>
      </c>
      <c r="E219" s="9"/>
    </row>
    <row r="220" spans="1:5" ht="60">
      <c r="A220" s="6" t="s">
        <v>852</v>
      </c>
      <c r="B220" s="44" t="s">
        <v>851</v>
      </c>
      <c r="C220" s="6" t="s">
        <v>1237</v>
      </c>
      <c r="D220" s="9" t="e">
        <f>Высшее!E53</f>
        <v>#DIV/0!</v>
      </c>
      <c r="E220" s="9"/>
    </row>
    <row r="221" spans="1:5" ht="60">
      <c r="A221" s="6" t="s">
        <v>860</v>
      </c>
      <c r="B221" s="44" t="s">
        <v>859</v>
      </c>
      <c r="C221" s="6" t="s">
        <v>10</v>
      </c>
      <c r="D221" s="9" t="e">
        <f>Высшее!E59</f>
        <v>#DIV/0!</v>
      </c>
      <c r="E221" s="9"/>
    </row>
    <row r="222" spans="1:5" ht="60">
      <c r="A222" s="6" t="s">
        <v>866</v>
      </c>
      <c r="B222" s="44" t="s">
        <v>867</v>
      </c>
      <c r="C222" s="6" t="s">
        <v>10</v>
      </c>
      <c r="D222" s="9" t="e">
        <f>Высшее!E63</f>
        <v>#DIV/0!</v>
      </c>
      <c r="E222" s="9"/>
    </row>
    <row r="223" spans="1:5" ht="75">
      <c r="A223" s="6" t="s">
        <v>871</v>
      </c>
      <c r="B223" s="44" t="s">
        <v>872</v>
      </c>
      <c r="C223" s="6" t="s">
        <v>10</v>
      </c>
      <c r="D223" s="9" t="e">
        <f>Высшее!E66</f>
        <v>#DIV/0!</v>
      </c>
      <c r="E223" s="9"/>
    </row>
    <row r="224" spans="1:5" ht="60">
      <c r="A224" s="10" t="s">
        <v>875</v>
      </c>
      <c r="B224" s="43" t="s">
        <v>876</v>
      </c>
      <c r="C224" s="6"/>
      <c r="D224" s="9"/>
      <c r="E224" s="9"/>
    </row>
    <row r="225" spans="1:5" ht="45">
      <c r="A225" s="6" t="s">
        <v>878</v>
      </c>
      <c r="B225" s="44" t="s">
        <v>877</v>
      </c>
      <c r="C225" s="6" t="s">
        <v>10</v>
      </c>
      <c r="D225" s="9" t="e">
        <f>Высшее!E70</f>
        <v>#DIV/0!</v>
      </c>
      <c r="E225" s="9"/>
    </row>
    <row r="226" spans="1:5" ht="30">
      <c r="A226" s="6" t="s">
        <v>883</v>
      </c>
      <c r="B226" s="44" t="s">
        <v>884</v>
      </c>
      <c r="C226" s="6" t="s">
        <v>10</v>
      </c>
      <c r="D226" s="9" t="e">
        <f>Высшее!E73</f>
        <v>#DIV/0!</v>
      </c>
      <c r="E226" s="9"/>
    </row>
    <row r="227" spans="1:5" ht="45">
      <c r="A227" s="6" t="s">
        <v>1460</v>
      </c>
      <c r="B227" s="44" t="s">
        <v>889</v>
      </c>
      <c r="C227" s="6"/>
      <c r="D227" s="9"/>
      <c r="E227" s="9"/>
    </row>
    <row r="228" spans="1:5">
      <c r="A228" s="26"/>
      <c r="B228" s="44" t="s">
        <v>217</v>
      </c>
      <c r="C228" s="6" t="s">
        <v>1429</v>
      </c>
      <c r="D228" s="9" t="e">
        <f>Высшее!E77</f>
        <v>#DIV/0!</v>
      </c>
      <c r="E228" s="9"/>
    </row>
    <row r="229" spans="1:5">
      <c r="A229" s="26"/>
      <c r="B229" s="44" t="s">
        <v>274</v>
      </c>
      <c r="C229" s="6" t="s">
        <v>1429</v>
      </c>
      <c r="D229" s="9" t="e">
        <f>Высшее!E78</f>
        <v>#DIV/0!</v>
      </c>
      <c r="E229" s="9"/>
    </row>
    <row r="230" spans="1:5" ht="45">
      <c r="A230" s="6" t="s">
        <v>903</v>
      </c>
      <c r="B230" s="44" t="s">
        <v>897</v>
      </c>
      <c r="C230" s="6" t="s">
        <v>10</v>
      </c>
      <c r="D230" s="9" t="e">
        <f>Высшее!E82</f>
        <v>#DIV/0!</v>
      </c>
      <c r="E230" s="9"/>
    </row>
    <row r="231" spans="1:5" ht="30">
      <c r="A231" s="6" t="s">
        <v>902</v>
      </c>
      <c r="B231" s="44" t="s">
        <v>904</v>
      </c>
      <c r="C231" s="6" t="s">
        <v>1428</v>
      </c>
      <c r="D231" s="9" t="e">
        <f>Высшее!E85</f>
        <v>#DIV/0!</v>
      </c>
      <c r="E231" s="9"/>
    </row>
    <row r="232" spans="1:5" ht="30">
      <c r="A232" s="10" t="s">
        <v>910</v>
      </c>
      <c r="B232" s="43" t="s">
        <v>911</v>
      </c>
      <c r="C232" s="8"/>
      <c r="D232" s="9"/>
      <c r="E232" s="9"/>
    </row>
    <row r="233" spans="1:5" ht="45">
      <c r="A233" s="6" t="s">
        <v>913</v>
      </c>
      <c r="B233" s="44" t="s">
        <v>912</v>
      </c>
      <c r="C233" s="6" t="s">
        <v>10</v>
      </c>
      <c r="D233" s="9" t="e">
        <f>Высшее!E91</f>
        <v>#DIV/0!</v>
      </c>
      <c r="E233" s="9"/>
    </row>
    <row r="234" spans="1:5" ht="60">
      <c r="A234" s="6" t="s">
        <v>921</v>
      </c>
      <c r="B234" s="44" t="s">
        <v>920</v>
      </c>
      <c r="C234" s="6" t="s">
        <v>10</v>
      </c>
      <c r="D234" s="9" t="e">
        <f>Высшее!E96</f>
        <v>#DIV/0!</v>
      </c>
      <c r="E234" s="9"/>
    </row>
    <row r="235" spans="1:5" ht="45">
      <c r="A235" s="10" t="s">
        <v>927</v>
      </c>
      <c r="B235" s="43" t="s">
        <v>928</v>
      </c>
      <c r="C235" s="8"/>
      <c r="D235" s="9"/>
      <c r="E235" s="9"/>
    </row>
    <row r="236" spans="1:5" ht="75">
      <c r="A236" s="6" t="s">
        <v>930</v>
      </c>
      <c r="B236" s="44" t="s">
        <v>929</v>
      </c>
      <c r="C236" s="6" t="s">
        <v>10</v>
      </c>
      <c r="D236" s="9" t="e">
        <f>Высшее!E102</f>
        <v>#DIV/0!</v>
      </c>
      <c r="E236" s="9"/>
    </row>
    <row r="237" spans="1:5" ht="60">
      <c r="A237" s="6" t="s">
        <v>936</v>
      </c>
      <c r="B237" s="44" t="s">
        <v>935</v>
      </c>
      <c r="C237" s="6" t="s">
        <v>10</v>
      </c>
      <c r="D237" s="9" t="e">
        <f>Высшее!E105</f>
        <v>#DIV/0!</v>
      </c>
      <c r="E237" s="9"/>
    </row>
    <row r="238" spans="1:5" ht="45">
      <c r="A238" s="10" t="s">
        <v>939</v>
      </c>
      <c r="B238" s="43" t="s">
        <v>940</v>
      </c>
      <c r="C238" s="8"/>
      <c r="D238" s="9"/>
      <c r="E238" s="9"/>
    </row>
    <row r="239" spans="1:5" ht="75">
      <c r="A239" s="6" t="s">
        <v>942</v>
      </c>
      <c r="B239" s="44" t="s">
        <v>941</v>
      </c>
      <c r="C239" s="14" t="s">
        <v>10</v>
      </c>
      <c r="D239" s="9" t="e">
        <f>Высшее!E109</f>
        <v>#DIV/0!</v>
      </c>
      <c r="E239" s="9"/>
    </row>
    <row r="240" spans="1:5" ht="30">
      <c r="A240" s="6" t="s">
        <v>950</v>
      </c>
      <c r="B240" s="44" t="s">
        <v>949</v>
      </c>
      <c r="C240" s="14" t="s">
        <v>1431</v>
      </c>
      <c r="D240" s="9" t="e">
        <f>Высшее!E114</f>
        <v>#DIV/0!</v>
      </c>
      <c r="E240" s="9"/>
    </row>
    <row r="241" spans="1:5" ht="45">
      <c r="A241" s="10" t="s">
        <v>954</v>
      </c>
      <c r="B241" s="43" t="s">
        <v>955</v>
      </c>
      <c r="C241" s="8"/>
      <c r="D241" s="9"/>
      <c r="E241" s="9"/>
    </row>
    <row r="242" spans="1:5" ht="60">
      <c r="A242" s="6" t="s">
        <v>957</v>
      </c>
      <c r="B242" s="44" t="s">
        <v>956</v>
      </c>
      <c r="C242" s="14" t="s">
        <v>10</v>
      </c>
      <c r="D242" s="9" t="e">
        <f>Высшее!E118</f>
        <v>#DIV/0!</v>
      </c>
      <c r="E242" s="9"/>
    </row>
    <row r="243" spans="1:5" ht="60">
      <c r="A243" s="10" t="s">
        <v>962</v>
      </c>
      <c r="B243" s="43" t="s">
        <v>963</v>
      </c>
      <c r="C243" s="8"/>
      <c r="D243" s="9"/>
      <c r="E243" s="9"/>
    </row>
    <row r="244" spans="1:5" ht="45">
      <c r="A244" s="6" t="s">
        <v>965</v>
      </c>
      <c r="B244" s="44" t="s">
        <v>964</v>
      </c>
      <c r="C244" s="14" t="s">
        <v>10</v>
      </c>
      <c r="D244" s="9" t="e">
        <f>Высшее!E122</f>
        <v>#DIV/0!</v>
      </c>
      <c r="E244" s="9"/>
    </row>
    <row r="245" spans="1:5" ht="30">
      <c r="A245" s="6" t="s">
        <v>970</v>
      </c>
      <c r="B245" s="44" t="s">
        <v>971</v>
      </c>
      <c r="C245" s="14" t="s">
        <v>1431</v>
      </c>
      <c r="D245" s="9" t="e">
        <f>Высшее!E125</f>
        <v>#DIV/0!</v>
      </c>
      <c r="E245" s="9"/>
    </row>
    <row r="246" spans="1:5" ht="75">
      <c r="A246" s="6" t="s">
        <v>976</v>
      </c>
      <c r="B246" s="44" t="s">
        <v>977</v>
      </c>
      <c r="C246" s="14" t="s">
        <v>10</v>
      </c>
      <c r="D246" s="9" t="e">
        <f>Высшее!E129</f>
        <v>#DIV/0!</v>
      </c>
      <c r="E246" s="9"/>
    </row>
    <row r="247" spans="1:5" ht="120">
      <c r="A247" s="6" t="s">
        <v>980</v>
      </c>
      <c r="B247" s="44" t="s">
        <v>981</v>
      </c>
      <c r="C247" s="14" t="s">
        <v>10</v>
      </c>
      <c r="D247" s="9" t="e">
        <f>Высшее!E132</f>
        <v>#DIV/0!</v>
      </c>
      <c r="E247" s="9"/>
    </row>
    <row r="248" spans="1:5" ht="45">
      <c r="A248" s="10" t="s">
        <v>984</v>
      </c>
      <c r="B248" s="43" t="s">
        <v>985</v>
      </c>
      <c r="C248" s="8"/>
      <c r="D248" s="9"/>
      <c r="E248" s="9"/>
    </row>
    <row r="249" spans="1:5" ht="45">
      <c r="A249" s="6" t="s">
        <v>986</v>
      </c>
      <c r="B249" s="44" t="s">
        <v>1461</v>
      </c>
      <c r="C249" s="14"/>
      <c r="D249" s="9"/>
      <c r="E249" s="9"/>
    </row>
    <row r="250" spans="1:5">
      <c r="A250" s="6"/>
      <c r="B250" s="44" t="s">
        <v>744</v>
      </c>
      <c r="C250" s="14" t="s">
        <v>10</v>
      </c>
      <c r="D250" s="9" t="e">
        <f>Высшее!E137</f>
        <v>#DIV/0!</v>
      </c>
      <c r="E250" s="9"/>
    </row>
    <row r="251" spans="1:5">
      <c r="A251" s="6"/>
      <c r="B251" s="44" t="s">
        <v>749</v>
      </c>
      <c r="C251" s="14" t="s">
        <v>10</v>
      </c>
      <c r="D251" s="9" t="e">
        <f>Высшее!E138</f>
        <v>#DIV/0!</v>
      </c>
      <c r="E251" s="9"/>
    </row>
    <row r="252" spans="1:5" ht="30">
      <c r="A252" s="6" t="s">
        <v>995</v>
      </c>
      <c r="B252" s="44" t="s">
        <v>996</v>
      </c>
      <c r="C252" s="14"/>
      <c r="D252" s="9"/>
      <c r="E252" s="9"/>
    </row>
    <row r="253" spans="1:5">
      <c r="A253" s="6"/>
      <c r="B253" s="44" t="s">
        <v>744</v>
      </c>
      <c r="C253" s="14" t="s">
        <v>10</v>
      </c>
      <c r="D253" s="9" t="e">
        <f>Высшее!E144</f>
        <v>#DIV/0!</v>
      </c>
      <c r="E253" s="9"/>
    </row>
    <row r="254" spans="1:5">
      <c r="A254" s="6"/>
      <c r="B254" s="44" t="s">
        <v>997</v>
      </c>
      <c r="C254" s="14" t="s">
        <v>10</v>
      </c>
      <c r="D254" s="9" t="e">
        <f>Высшее!E145</f>
        <v>#DIV/0!</v>
      </c>
      <c r="E254" s="9"/>
    </row>
    <row r="255" spans="1:5" ht="30">
      <c r="A255" s="6" t="s">
        <v>1003</v>
      </c>
      <c r="B255" s="44" t="s">
        <v>1004</v>
      </c>
      <c r="C255" s="14"/>
      <c r="D255" s="9"/>
      <c r="E255" s="9"/>
    </row>
    <row r="256" spans="1:5">
      <c r="A256" s="6"/>
      <c r="B256" s="44" t="s">
        <v>744</v>
      </c>
      <c r="C256" s="14" t="s">
        <v>10</v>
      </c>
      <c r="D256" s="9" t="e">
        <f>Высшее!E151</f>
        <v>#DIV/0!</v>
      </c>
      <c r="E256" s="9"/>
    </row>
    <row r="257" spans="1:5">
      <c r="A257" s="6"/>
      <c r="B257" s="44" t="s">
        <v>749</v>
      </c>
      <c r="C257" s="14" t="s">
        <v>10</v>
      </c>
      <c r="D257" s="9" t="e">
        <f>Высшее!E152</f>
        <v>#DIV/0!</v>
      </c>
      <c r="E257" s="9"/>
    </row>
    <row r="258" spans="1:5">
      <c r="A258" s="67" t="s">
        <v>1012</v>
      </c>
      <c r="B258" s="67"/>
      <c r="C258" s="67"/>
      <c r="D258" s="67"/>
    </row>
    <row r="259" spans="1:5">
      <c r="A259" s="67" t="s">
        <v>1013</v>
      </c>
      <c r="B259" s="67"/>
      <c r="C259" s="67"/>
      <c r="D259" s="67"/>
    </row>
    <row r="260" spans="1:5" ht="30">
      <c r="A260" s="10" t="s">
        <v>1015</v>
      </c>
      <c r="B260" s="43" t="s">
        <v>1014</v>
      </c>
      <c r="C260" s="8"/>
      <c r="D260" s="9"/>
      <c r="E260" s="9"/>
    </row>
    <row r="261" spans="1:5" ht="60">
      <c r="A261" s="6" t="s">
        <v>1017</v>
      </c>
      <c r="B261" s="44" t="s">
        <v>1016</v>
      </c>
      <c r="C261" s="6" t="s">
        <v>10</v>
      </c>
      <c r="D261" s="9">
        <f>[1]Дополнительное!E10</f>
        <v>63.490665727368793</v>
      </c>
      <c r="E261" s="9">
        <f>Дополнительное!F10</f>
        <v>112.21481221481223</v>
      </c>
    </row>
    <row r="262" spans="1:5" ht="45">
      <c r="A262" s="10" t="s">
        <v>1028</v>
      </c>
      <c r="B262" s="43" t="s">
        <v>1029</v>
      </c>
      <c r="C262" s="6"/>
      <c r="D262" s="9"/>
      <c r="E262" s="9"/>
    </row>
    <row r="263" spans="1:5" ht="90">
      <c r="A263" s="6" t="s">
        <v>1031</v>
      </c>
      <c r="B263" s="44" t="s">
        <v>1030</v>
      </c>
      <c r="C263" s="6" t="s">
        <v>10</v>
      </c>
      <c r="D263" s="9">
        <f>[1]Дополнительное!E19</f>
        <v>100</v>
      </c>
      <c r="E263" s="9">
        <f>Дополнительное!F19</f>
        <v>56.443540819518304</v>
      </c>
    </row>
    <row r="264" spans="1:5" ht="45">
      <c r="A264" s="10" t="s">
        <v>1056</v>
      </c>
      <c r="B264" s="43" t="s">
        <v>1057</v>
      </c>
      <c r="C264" s="8"/>
      <c r="D264" s="9"/>
      <c r="E264" s="9"/>
    </row>
    <row r="265" spans="1:5" ht="60">
      <c r="A265" s="6" t="s">
        <v>1059</v>
      </c>
      <c r="B265" s="44" t="s">
        <v>1058</v>
      </c>
      <c r="C265" s="6" t="s">
        <v>10</v>
      </c>
      <c r="D265" s="9" t="e">
        <f>[1]Дополнительное!E44</f>
        <v>#DIV/0!</v>
      </c>
      <c r="E265" s="9">
        <f>Дополнительное!F44</f>
        <v>77.972690613690204</v>
      </c>
    </row>
    <row r="266" spans="1:5" ht="60">
      <c r="A266" s="10" t="s">
        <v>1065</v>
      </c>
      <c r="B266" s="43" t="s">
        <v>1066</v>
      </c>
      <c r="C266" s="6"/>
      <c r="D266" s="9"/>
      <c r="E266" s="9"/>
    </row>
    <row r="267" spans="1:5" ht="30">
      <c r="A267" s="6" t="s">
        <v>1068</v>
      </c>
      <c r="B267" s="44" t="s">
        <v>1067</v>
      </c>
      <c r="C267" s="6" t="s">
        <v>1428</v>
      </c>
      <c r="D267" s="9" t="e">
        <f>[1]Дополнительное!E49</f>
        <v>#DIV/0!</v>
      </c>
      <c r="E267" s="9">
        <f>Дополнительное!F49</f>
        <v>131.33832086450542</v>
      </c>
    </row>
    <row r="268" spans="1:5" ht="45">
      <c r="A268" s="6" t="s">
        <v>1073</v>
      </c>
      <c r="B268" s="44" t="s">
        <v>1074</v>
      </c>
      <c r="C268" s="6"/>
      <c r="D268" s="9"/>
      <c r="E268" s="9"/>
    </row>
    <row r="269" spans="1:5">
      <c r="A269" s="6"/>
      <c r="B269" s="44" t="s">
        <v>239</v>
      </c>
      <c r="C269" s="6" t="s">
        <v>10</v>
      </c>
      <c r="D269" s="9" t="e">
        <f>[1]Дополнительное!E53</f>
        <v>#DIV/0!</v>
      </c>
      <c r="E269" s="9">
        <f>Дополнительное!F53</f>
        <v>100</v>
      </c>
    </row>
    <row r="270" spans="1:5">
      <c r="A270" s="6"/>
      <c r="B270" s="44" t="s">
        <v>78</v>
      </c>
      <c r="C270" s="6" t="s">
        <v>10</v>
      </c>
      <c r="D270" s="9" t="e">
        <f>[1]Дополнительное!E54</f>
        <v>#DIV/0!</v>
      </c>
      <c r="E270" s="9">
        <f>Дополнительное!F54</f>
        <v>100</v>
      </c>
    </row>
    <row r="271" spans="1:5">
      <c r="A271" s="6"/>
      <c r="B271" s="44" t="s">
        <v>79</v>
      </c>
      <c r="C271" s="6" t="s">
        <v>10</v>
      </c>
      <c r="D271" s="9" t="e">
        <f>[1]Дополнительное!E55</f>
        <v>#DIV/0!</v>
      </c>
      <c r="E271" s="9">
        <f>Дополнительное!F55</f>
        <v>100</v>
      </c>
    </row>
    <row r="272" spans="1:5" ht="30">
      <c r="A272" s="6" t="s">
        <v>1083</v>
      </c>
      <c r="B272" s="44" t="s">
        <v>1084</v>
      </c>
      <c r="C272" s="6"/>
      <c r="D272" s="9"/>
      <c r="E272" s="9"/>
    </row>
    <row r="273" spans="1:5">
      <c r="A273" s="26"/>
      <c r="B273" s="44" t="s">
        <v>217</v>
      </c>
      <c r="C273" s="6" t="s">
        <v>1429</v>
      </c>
      <c r="D273" s="9" t="e">
        <f>[1]Дополнительное!E61</f>
        <v>#DIV/0!</v>
      </c>
      <c r="E273" s="9">
        <f>Дополнительное!F61</f>
        <v>0.77583818232197288</v>
      </c>
    </row>
    <row r="274" spans="1:5">
      <c r="A274" s="26"/>
      <c r="B274" s="44" t="s">
        <v>274</v>
      </c>
      <c r="C274" s="6" t="s">
        <v>1429</v>
      </c>
      <c r="D274" s="9" t="e">
        <f>[1]Дополнительное!E62</f>
        <v>#DIV/0!</v>
      </c>
      <c r="E274" s="9">
        <f>Дополнительное!F62</f>
        <v>2.7708506511499031E-2</v>
      </c>
    </row>
    <row r="275" spans="1:5" ht="60">
      <c r="A275" s="10" t="s">
        <v>1090</v>
      </c>
      <c r="B275" s="43" t="s">
        <v>1089</v>
      </c>
      <c r="C275" s="8"/>
      <c r="D275" s="9"/>
      <c r="E275" s="9"/>
    </row>
    <row r="276" spans="1:5" ht="30">
      <c r="A276" s="6" t="s">
        <v>1092</v>
      </c>
      <c r="B276" s="44" t="s">
        <v>1091</v>
      </c>
      <c r="C276" s="6" t="s">
        <v>10</v>
      </c>
      <c r="D276" s="9" t="e">
        <f>[1]Дополнительное!E67</f>
        <v>#DIV/0!</v>
      </c>
      <c r="E276" s="9">
        <f>Дополнительное!F67</f>
        <v>100</v>
      </c>
    </row>
    <row r="277" spans="1:5" ht="45">
      <c r="A277" s="10" t="s">
        <v>1106</v>
      </c>
      <c r="B277" s="43" t="s">
        <v>1107</v>
      </c>
      <c r="C277" s="8"/>
      <c r="D277" s="9"/>
      <c r="E277" s="9"/>
    </row>
    <row r="278" spans="1:5" ht="45">
      <c r="A278" s="6" t="s">
        <v>1109</v>
      </c>
      <c r="B278" s="44" t="s">
        <v>1108</v>
      </c>
      <c r="C278" s="6" t="s">
        <v>1431</v>
      </c>
      <c r="D278" s="9" t="e">
        <f>[1]Дополнительное!E75</f>
        <v>#DIV/0!</v>
      </c>
      <c r="E278" s="9">
        <f>Дополнительное!F75</f>
        <v>16.075367137711279</v>
      </c>
    </row>
    <row r="279" spans="1:5" ht="45">
      <c r="A279" s="6" t="s">
        <v>936</v>
      </c>
      <c r="B279" s="44" t="s">
        <v>1113</v>
      </c>
      <c r="C279" s="6" t="s">
        <v>10</v>
      </c>
      <c r="D279" s="9" t="e">
        <f>[1]Дополнительное!E78</f>
        <v>#DIV/0!</v>
      </c>
      <c r="E279" s="9">
        <f>Дополнительное!F78</f>
        <v>18.057087699944844</v>
      </c>
    </row>
    <row r="280" spans="1:5" ht="45">
      <c r="A280" s="10" t="s">
        <v>1116</v>
      </c>
      <c r="B280" s="43" t="s">
        <v>1115</v>
      </c>
      <c r="C280" s="8"/>
      <c r="D280" s="9"/>
      <c r="E280" s="9"/>
    </row>
    <row r="281" spans="1:5" ht="30">
      <c r="A281" s="6" t="s">
        <v>1117</v>
      </c>
      <c r="B281" s="44" t="s">
        <v>1118</v>
      </c>
      <c r="C281" s="14" t="s">
        <v>10</v>
      </c>
      <c r="D281" s="9" t="e">
        <f>[1]Дополнительное!E82</f>
        <v>#DIV/0!</v>
      </c>
      <c r="E281" s="9">
        <f>Дополнительное!F82</f>
        <v>0</v>
      </c>
    </row>
    <row r="282" spans="1:5" ht="45">
      <c r="A282" s="10" t="s">
        <v>1124</v>
      </c>
      <c r="B282" s="43" t="s">
        <v>1123</v>
      </c>
      <c r="C282" s="8"/>
      <c r="D282" s="9"/>
      <c r="E282" s="9"/>
    </row>
    <row r="283" spans="1:5" ht="30">
      <c r="A283" s="6" t="s">
        <v>1126</v>
      </c>
      <c r="B283" s="44" t="s">
        <v>1125</v>
      </c>
      <c r="C283" s="14" t="s">
        <v>10</v>
      </c>
      <c r="D283" s="9" t="e">
        <f>[1]Дополнительное!E86</f>
        <v>#DIV/0!</v>
      </c>
      <c r="E283" s="9">
        <f>Дополнительное!F86</f>
        <v>100</v>
      </c>
    </row>
    <row r="284" spans="1:5" ht="30">
      <c r="A284" s="6" t="s">
        <v>1129</v>
      </c>
      <c r="B284" s="44" t="s">
        <v>1130</v>
      </c>
      <c r="C284" s="14" t="s">
        <v>10</v>
      </c>
      <c r="D284" s="9" t="e">
        <f>[1]Дополнительное!E89</f>
        <v>#DIV/0!</v>
      </c>
      <c r="E284" s="9">
        <f>Дополнительное!F89</f>
        <v>100</v>
      </c>
    </row>
    <row r="285" spans="1:5" ht="45">
      <c r="A285" s="6" t="s">
        <v>1133</v>
      </c>
      <c r="B285" s="44" t="s">
        <v>1134</v>
      </c>
      <c r="C285" s="14" t="s">
        <v>10</v>
      </c>
      <c r="D285" s="9" t="e">
        <f>[1]Дополнительное!E92</f>
        <v>#DIV/0!</v>
      </c>
      <c r="E285" s="9">
        <f>Дополнительное!F92</f>
        <v>0</v>
      </c>
    </row>
    <row r="286" spans="1:5" ht="45">
      <c r="A286" s="6" t="s">
        <v>1137</v>
      </c>
      <c r="B286" s="44" t="s">
        <v>1138</v>
      </c>
      <c r="C286" s="14" t="s">
        <v>10</v>
      </c>
      <c r="D286" s="9" t="e">
        <f>[1]Дополнительное!E95</f>
        <v>#DIV/0!</v>
      </c>
      <c r="E286" s="9">
        <f>Дополнительное!F95</f>
        <v>0</v>
      </c>
    </row>
    <row r="287" spans="1:5" ht="30">
      <c r="A287" s="10" t="s">
        <v>1142</v>
      </c>
      <c r="B287" s="43" t="s">
        <v>1141</v>
      </c>
      <c r="C287" s="8"/>
      <c r="D287" s="9"/>
      <c r="E287" s="9"/>
    </row>
    <row r="288" spans="1:5" ht="90">
      <c r="A288" s="6" t="s">
        <v>1143</v>
      </c>
      <c r="B288" s="44" t="s">
        <v>1462</v>
      </c>
      <c r="C288" s="14"/>
      <c r="D288" s="9"/>
      <c r="E288" s="9"/>
    </row>
    <row r="289" spans="1:5">
      <c r="A289" s="6"/>
      <c r="B289" s="44" t="s">
        <v>1463</v>
      </c>
      <c r="C289" s="14" t="s">
        <v>10</v>
      </c>
      <c r="D289" s="9" t="e">
        <f>[1]Дополнительное!E100</f>
        <v>#DIV/0!</v>
      </c>
      <c r="E289" s="9">
        <f>Дополнительное!F100</f>
        <v>55.555555555555557</v>
      </c>
    </row>
    <row r="290" spans="1:5">
      <c r="A290" s="6"/>
      <c r="B290" s="44" t="s">
        <v>1464</v>
      </c>
      <c r="C290" s="14" t="s">
        <v>10</v>
      </c>
      <c r="D290" s="9" t="e">
        <f>[1]Дополнительное!E101</f>
        <v>#DIV/0!</v>
      </c>
      <c r="E290" s="9">
        <f>Дополнительное!F101</f>
        <v>86.979166666666657</v>
      </c>
    </row>
    <row r="291" spans="1:5" ht="30">
      <c r="A291" s="6"/>
      <c r="B291" s="44" t="s">
        <v>1465</v>
      </c>
      <c r="C291" s="14" t="s">
        <v>10</v>
      </c>
      <c r="D291" s="9" t="e">
        <f>[1]Дополнительное!E102</f>
        <v>#DIV/0!</v>
      </c>
      <c r="E291" s="9">
        <f>Дополнительное!F102</f>
        <v>23.784722222222221</v>
      </c>
    </row>
    <row r="292" spans="1:5">
      <c r="A292" s="6"/>
      <c r="B292" s="44" t="s">
        <v>1466</v>
      </c>
      <c r="C292" s="14" t="s">
        <v>10</v>
      </c>
      <c r="D292" s="9" t="e">
        <f>[1]Дополнительное!E103</f>
        <v>#DIV/0!</v>
      </c>
      <c r="E292" s="9">
        <f>Дополнительное!F103</f>
        <v>0</v>
      </c>
    </row>
    <row r="293" spans="1:5">
      <c r="A293" s="67" t="s">
        <v>1145</v>
      </c>
      <c r="B293" s="67"/>
      <c r="C293" s="67"/>
      <c r="D293" s="67"/>
    </row>
    <row r="294" spans="1:5" ht="30">
      <c r="A294" s="10" t="s">
        <v>1147</v>
      </c>
      <c r="B294" s="43" t="s">
        <v>1146</v>
      </c>
      <c r="C294" s="8"/>
      <c r="D294" s="9"/>
      <c r="E294" s="9"/>
    </row>
    <row r="295" spans="1:5" ht="60">
      <c r="A295" s="6" t="s">
        <v>1151</v>
      </c>
      <c r="B295" s="44" t="s">
        <v>1467</v>
      </c>
      <c r="C295" s="6" t="s">
        <v>10</v>
      </c>
      <c r="D295" s="9" t="e">
        <f>'Дополнительное (взрослых)'!E10</f>
        <v>#DIV/0!</v>
      </c>
      <c r="E295" s="9"/>
    </row>
    <row r="296" spans="1:5" ht="30">
      <c r="A296" s="6" t="s">
        <v>1153</v>
      </c>
      <c r="B296" s="44" t="s">
        <v>1152</v>
      </c>
      <c r="C296" s="6" t="s">
        <v>10</v>
      </c>
      <c r="D296" s="9" t="e">
        <f>'Дополнительное (взрослых)'!E13</f>
        <v>#DIV/0!</v>
      </c>
      <c r="E296" s="9"/>
    </row>
    <row r="297" spans="1:5" ht="45">
      <c r="A297" s="6" t="s">
        <v>1163</v>
      </c>
      <c r="B297" s="44" t="s">
        <v>1164</v>
      </c>
      <c r="C297" s="6" t="s">
        <v>10</v>
      </c>
      <c r="D297" s="9" t="e">
        <f>'Дополнительное (взрослых)'!E22</f>
        <v>#DIV/0!</v>
      </c>
      <c r="E297" s="9"/>
    </row>
    <row r="298" spans="1:5" ht="30">
      <c r="A298" s="10" t="s">
        <v>1169</v>
      </c>
      <c r="B298" s="43" t="s">
        <v>1170</v>
      </c>
      <c r="C298" s="6"/>
      <c r="D298" s="9"/>
      <c r="E298" s="9"/>
    </row>
    <row r="299" spans="1:5" ht="60">
      <c r="A299" s="6" t="s">
        <v>1172</v>
      </c>
      <c r="B299" s="44" t="s">
        <v>1171</v>
      </c>
      <c r="C299" s="6" t="s">
        <v>10</v>
      </c>
      <c r="D299" s="9" t="e">
        <f>'Дополнительное (взрослых)'!E26</f>
        <v>#DIV/0!</v>
      </c>
      <c r="E299" s="9"/>
    </row>
    <row r="300" spans="1:5" ht="45">
      <c r="A300" s="10" t="s">
        <v>1176</v>
      </c>
      <c r="B300" s="43" t="s">
        <v>1177</v>
      </c>
      <c r="C300" s="8"/>
      <c r="D300" s="9"/>
      <c r="E300" s="9"/>
    </row>
    <row r="301" spans="1:5" ht="75">
      <c r="A301" s="6" t="s">
        <v>1178</v>
      </c>
      <c r="B301" s="44" t="s">
        <v>1179</v>
      </c>
      <c r="C301" s="6"/>
      <c r="D301" s="9"/>
      <c r="E301" s="9"/>
    </row>
    <row r="302" spans="1:5">
      <c r="A302" s="6"/>
      <c r="B302" s="44" t="s">
        <v>1458</v>
      </c>
      <c r="C302" s="6" t="s">
        <v>10</v>
      </c>
      <c r="D302" s="9" t="e">
        <f>'Дополнительное (взрослых)'!E31</f>
        <v>#DIV/0!</v>
      </c>
      <c r="E302" s="9"/>
    </row>
    <row r="303" spans="1:5">
      <c r="A303" s="6"/>
      <c r="B303" s="44" t="s">
        <v>1459</v>
      </c>
      <c r="C303" s="6" t="s">
        <v>10</v>
      </c>
      <c r="D303" s="9" t="e">
        <f>'Дополнительное (взрослых)'!E32</f>
        <v>#DIV/0!</v>
      </c>
      <c r="E303" s="9"/>
    </row>
    <row r="304" spans="1:5" ht="60">
      <c r="A304" s="10" t="s">
        <v>1183</v>
      </c>
      <c r="B304" s="43" t="s">
        <v>1184</v>
      </c>
      <c r="C304" s="6"/>
      <c r="D304" s="9"/>
      <c r="E304" s="9"/>
    </row>
    <row r="305" spans="1:5" ht="60">
      <c r="A305" s="6" t="s">
        <v>1186</v>
      </c>
      <c r="B305" s="44" t="s">
        <v>1185</v>
      </c>
      <c r="C305" s="6" t="s">
        <v>10</v>
      </c>
      <c r="D305" s="9" t="e">
        <f>'Дополнительное (взрослых)'!E37</f>
        <v>#DIV/0!</v>
      </c>
      <c r="E305" s="9"/>
    </row>
    <row r="306" spans="1:5" ht="45">
      <c r="A306" s="6" t="s">
        <v>1191</v>
      </c>
      <c r="B306" s="44" t="s">
        <v>1190</v>
      </c>
      <c r="C306" s="6"/>
      <c r="D306" s="9"/>
      <c r="E306" s="9"/>
    </row>
    <row r="307" spans="1:5">
      <c r="A307" s="6"/>
      <c r="B307" s="44" t="s">
        <v>217</v>
      </c>
      <c r="C307" s="6" t="s">
        <v>1429</v>
      </c>
      <c r="D307" s="9" t="e">
        <f>'Дополнительное (взрослых)'!E41</f>
        <v>#DIV/0!</v>
      </c>
      <c r="E307" s="9"/>
    </row>
    <row r="308" spans="1:5">
      <c r="A308" s="6"/>
      <c r="B308" s="44" t="s">
        <v>274</v>
      </c>
      <c r="C308" s="6" t="s">
        <v>1429</v>
      </c>
      <c r="D308" s="9" t="e">
        <f>'Дополнительное (взрослых)'!E42</f>
        <v>#DIV/0!</v>
      </c>
      <c r="E308" s="9"/>
    </row>
    <row r="309" spans="1:5" ht="60">
      <c r="A309" s="10" t="s">
        <v>1195</v>
      </c>
      <c r="B309" s="43" t="s">
        <v>1196</v>
      </c>
      <c r="C309" s="8"/>
      <c r="D309" s="9"/>
      <c r="E309" s="9"/>
    </row>
    <row r="310" spans="1:5" ht="75">
      <c r="A310" s="6" t="s">
        <v>1198</v>
      </c>
      <c r="B310" s="44" t="s">
        <v>1197</v>
      </c>
      <c r="C310" s="6"/>
      <c r="D310" s="9"/>
      <c r="E310" s="9"/>
    </row>
    <row r="311" spans="1:5">
      <c r="A311" s="6"/>
      <c r="B311" s="44" t="s">
        <v>1199</v>
      </c>
      <c r="C311" s="6" t="s">
        <v>10</v>
      </c>
      <c r="D311" s="9" t="e">
        <f>'Дополнительное (взрослых)'!E48</f>
        <v>#DIV/0!</v>
      </c>
      <c r="E311" s="9"/>
    </row>
    <row r="312" spans="1:5">
      <c r="A312" s="6"/>
      <c r="B312" s="44" t="s">
        <v>683</v>
      </c>
      <c r="C312" s="6" t="s">
        <v>10</v>
      </c>
      <c r="D312" s="9" t="e">
        <f>'Дополнительное (взрослых)'!E49</f>
        <v>#DIV/0!</v>
      </c>
      <c r="E312" s="9"/>
    </row>
    <row r="313" spans="1:5">
      <c r="A313" s="6"/>
      <c r="B313" s="44" t="s">
        <v>703</v>
      </c>
      <c r="C313" s="6" t="s">
        <v>10</v>
      </c>
      <c r="D313" s="9" t="e">
        <f>'Дополнительное (взрослых)'!E50</f>
        <v>#DIV/0!</v>
      </c>
      <c r="E313" s="9"/>
    </row>
    <row r="314" spans="1:5" ht="30">
      <c r="A314" s="10" t="s">
        <v>1206</v>
      </c>
      <c r="B314" s="43" t="s">
        <v>1207</v>
      </c>
      <c r="C314" s="8"/>
      <c r="D314" s="9"/>
      <c r="E314" s="9"/>
    </row>
    <row r="315" spans="1:5" ht="45">
      <c r="A315" s="6" t="s">
        <v>1209</v>
      </c>
      <c r="B315" s="44" t="s">
        <v>1208</v>
      </c>
      <c r="C315" s="14" t="s">
        <v>10</v>
      </c>
      <c r="D315" s="9" t="e">
        <f>'Дополнительное (взрослых)'!E58</f>
        <v>#DIV/0!</v>
      </c>
      <c r="E315" s="9"/>
    </row>
    <row r="316" spans="1:5" ht="45">
      <c r="A316" s="10" t="s">
        <v>1212</v>
      </c>
      <c r="B316" s="43" t="s">
        <v>1213</v>
      </c>
      <c r="C316" s="8"/>
      <c r="D316" s="9"/>
      <c r="E316" s="9"/>
    </row>
    <row r="317" spans="1:5" ht="45">
      <c r="A317" s="6" t="s">
        <v>1215</v>
      </c>
      <c r="B317" s="44" t="s">
        <v>1214</v>
      </c>
      <c r="C317" s="14" t="s">
        <v>10</v>
      </c>
      <c r="D317" s="9" t="e">
        <f>'Дополнительное (взрослых)'!E62</f>
        <v>#DIV/0!</v>
      </c>
      <c r="E317" s="9"/>
    </row>
    <row r="318" spans="1:5" ht="45">
      <c r="A318" s="10" t="s">
        <v>1218</v>
      </c>
      <c r="B318" s="43" t="s">
        <v>1219</v>
      </c>
      <c r="C318" s="8"/>
      <c r="D318" s="9"/>
      <c r="E318" s="9"/>
    </row>
    <row r="319" spans="1:5" ht="45">
      <c r="A319" s="6" t="s">
        <v>1220</v>
      </c>
      <c r="B319" s="44" t="s">
        <v>1468</v>
      </c>
      <c r="C319" s="14"/>
      <c r="D319" s="9"/>
      <c r="E319" s="9"/>
    </row>
    <row r="320" spans="1:5">
      <c r="A320" s="8"/>
      <c r="B320" s="44" t="s">
        <v>744</v>
      </c>
      <c r="C320" s="14" t="s">
        <v>10</v>
      </c>
      <c r="D320" s="9" t="e">
        <f>'Дополнительное (взрослых)'!E67</f>
        <v>#DIV/0!</v>
      </c>
      <c r="E320" s="9"/>
    </row>
    <row r="321" spans="1:5">
      <c r="A321" s="8"/>
      <c r="B321" s="44" t="s">
        <v>749</v>
      </c>
      <c r="C321" s="14" t="s">
        <v>10</v>
      </c>
      <c r="D321" s="9" t="e">
        <f>'Дополнительное (взрослых)'!E68</f>
        <v>#DIV/0!</v>
      </c>
      <c r="E321" s="9"/>
    </row>
    <row r="322" spans="1:5" ht="30">
      <c r="A322" s="10" t="s">
        <v>1225</v>
      </c>
      <c r="B322" s="43" t="s">
        <v>1226</v>
      </c>
      <c r="C322" s="8"/>
      <c r="D322" s="9"/>
      <c r="E322" s="9"/>
    </row>
    <row r="323" spans="1:5" ht="60">
      <c r="A323" s="6" t="s">
        <v>1228</v>
      </c>
      <c r="B323" s="44" t="s">
        <v>1227</v>
      </c>
      <c r="C323" s="14" t="s">
        <v>10</v>
      </c>
      <c r="D323" s="9" t="e">
        <f>'Дополнительное (взрослых)'!E74</f>
        <v>#DIV/0!</v>
      </c>
      <c r="E323" s="9"/>
    </row>
    <row r="324" spans="1:5">
      <c r="A324" s="67" t="s">
        <v>1231</v>
      </c>
      <c r="B324" s="67"/>
      <c r="C324" s="67"/>
      <c r="D324" s="67"/>
    </row>
    <row r="325" spans="1:5">
      <c r="A325" s="67" t="s">
        <v>1232</v>
      </c>
      <c r="B325" s="67"/>
      <c r="C325" s="67"/>
      <c r="D325" s="67"/>
    </row>
    <row r="326" spans="1:5" ht="30">
      <c r="A326" s="10" t="s">
        <v>1233</v>
      </c>
      <c r="B326" s="43" t="s">
        <v>1306</v>
      </c>
      <c r="C326" s="8"/>
      <c r="D326" s="9"/>
      <c r="E326" s="9"/>
    </row>
    <row r="327" spans="1:5" ht="75">
      <c r="A327" s="6" t="s">
        <v>1239</v>
      </c>
      <c r="B327" s="44" t="s">
        <v>1234</v>
      </c>
      <c r="C327" s="6" t="s">
        <v>1469</v>
      </c>
      <c r="D327" s="9">
        <f>'Профессиональное обучение'!E10</f>
        <v>0</v>
      </c>
      <c r="E327" s="9"/>
    </row>
    <row r="328" spans="1:5" ht="60">
      <c r="A328" s="6" t="s">
        <v>1240</v>
      </c>
      <c r="B328" s="44" t="s">
        <v>1238</v>
      </c>
      <c r="C328" s="6"/>
      <c r="D328" s="9"/>
      <c r="E328" s="9"/>
    </row>
    <row r="329" spans="1:5">
      <c r="A329" s="6"/>
      <c r="B329" s="44" t="s">
        <v>217</v>
      </c>
      <c r="C329" s="6" t="s">
        <v>1469</v>
      </c>
      <c r="D329" s="9">
        <f>'Профессиональное обучение'!E13</f>
        <v>0</v>
      </c>
      <c r="E329" s="9"/>
    </row>
    <row r="330" spans="1:5" ht="30">
      <c r="A330" s="6"/>
      <c r="B330" s="44" t="s">
        <v>1470</v>
      </c>
      <c r="C330" s="6" t="s">
        <v>1469</v>
      </c>
      <c r="D330" s="9">
        <f>'Профессиональное обучение'!E14</f>
        <v>0</v>
      </c>
      <c r="E330" s="9"/>
    </row>
    <row r="331" spans="1:5">
      <c r="A331" s="39"/>
      <c r="B331" s="44" t="s">
        <v>1471</v>
      </c>
      <c r="C331" s="6" t="s">
        <v>1469</v>
      </c>
      <c r="D331" s="9">
        <f>'Профессиональное обучение'!E15</f>
        <v>0</v>
      </c>
      <c r="E331" s="9"/>
    </row>
    <row r="332" spans="1:5">
      <c r="A332" s="39"/>
      <c r="B332" s="44" t="s">
        <v>1472</v>
      </c>
      <c r="C332" s="6" t="s">
        <v>1469</v>
      </c>
      <c r="D332" s="9">
        <f>'Профессиональное обучение'!E16</f>
        <v>0</v>
      </c>
      <c r="E332" s="9"/>
    </row>
    <row r="333" spans="1:5" ht="45">
      <c r="A333" s="6" t="s">
        <v>1248</v>
      </c>
      <c r="B333" s="44" t="s">
        <v>1245</v>
      </c>
      <c r="C333" s="6" t="s">
        <v>10</v>
      </c>
      <c r="D333" s="9" t="e">
        <f>'Профессиональное обучение'!E17</f>
        <v>#DIV/0!</v>
      </c>
      <c r="E333" s="9"/>
    </row>
    <row r="334" spans="1:5" ht="30">
      <c r="A334" s="10" t="s">
        <v>1249</v>
      </c>
      <c r="B334" s="43" t="s">
        <v>1250</v>
      </c>
      <c r="C334" s="6"/>
      <c r="D334" s="9"/>
      <c r="E334" s="9"/>
    </row>
    <row r="335" spans="1:5" ht="60">
      <c r="A335" s="6" t="s">
        <v>1252</v>
      </c>
      <c r="B335" s="44" t="s">
        <v>1251</v>
      </c>
      <c r="C335" s="6" t="s">
        <v>10</v>
      </c>
      <c r="D335" s="9" t="e">
        <f>'Профессиональное обучение'!E21</f>
        <v>#DIV/0!</v>
      </c>
      <c r="E335" s="9"/>
    </row>
    <row r="336" spans="1:5" ht="45">
      <c r="A336" s="10" t="s">
        <v>1256</v>
      </c>
      <c r="B336" s="43" t="s">
        <v>1257</v>
      </c>
      <c r="C336" s="8"/>
      <c r="D336" s="9"/>
      <c r="E336" s="9"/>
    </row>
    <row r="337" spans="1:5" ht="75">
      <c r="A337" s="6" t="s">
        <v>1259</v>
      </c>
      <c r="B337" s="44" t="s">
        <v>1258</v>
      </c>
      <c r="C337" s="6" t="s">
        <v>10</v>
      </c>
      <c r="D337" s="9" t="e">
        <f>'Профессиональное обучение'!E25</f>
        <v>#DIV/0!</v>
      </c>
      <c r="E337" s="9"/>
    </row>
    <row r="338" spans="1:5" ht="45">
      <c r="A338" s="10" t="s">
        <v>1262</v>
      </c>
      <c r="B338" s="43" t="s">
        <v>1263</v>
      </c>
      <c r="C338" s="6"/>
      <c r="D338" s="9"/>
      <c r="E338" s="9"/>
    </row>
    <row r="339" spans="1:5" ht="60">
      <c r="A339" s="6" t="s">
        <v>1265</v>
      </c>
      <c r="B339" s="44" t="s">
        <v>1264</v>
      </c>
      <c r="C339" s="6" t="s">
        <v>10</v>
      </c>
      <c r="D339" s="9" t="e">
        <f>'Профессиональное обучение'!E29</f>
        <v>#DIV/0!</v>
      </c>
      <c r="E339" s="9"/>
    </row>
    <row r="340" spans="1:5" ht="30">
      <c r="A340" s="10" t="s">
        <v>1268</v>
      </c>
      <c r="B340" s="43" t="s">
        <v>1269</v>
      </c>
      <c r="C340" s="8"/>
      <c r="D340" s="9"/>
      <c r="E340" s="9"/>
    </row>
    <row r="341" spans="1:5" ht="60">
      <c r="A341" s="6" t="s">
        <v>1270</v>
      </c>
      <c r="B341" s="44" t="s">
        <v>1271</v>
      </c>
      <c r="C341" s="6" t="s">
        <v>10</v>
      </c>
      <c r="D341" s="9" t="e">
        <f>'Профессиональное обучение'!E33</f>
        <v>#DIV/0!</v>
      </c>
      <c r="E341" s="9"/>
    </row>
    <row r="342" spans="1:5" ht="30">
      <c r="A342" s="10" t="s">
        <v>1278</v>
      </c>
      <c r="B342" s="43" t="s">
        <v>1277</v>
      </c>
      <c r="C342" s="8"/>
      <c r="D342" s="9"/>
      <c r="E342" s="9"/>
    </row>
    <row r="343" spans="1:5" ht="60">
      <c r="A343" s="6" t="s">
        <v>1280</v>
      </c>
      <c r="B343" s="44" t="s">
        <v>1279</v>
      </c>
      <c r="C343" s="14" t="s">
        <v>10</v>
      </c>
      <c r="D343" s="9" t="e">
        <f>'Профессиональное обучение'!E38</f>
        <v>#DIV/0!</v>
      </c>
      <c r="E343" s="9"/>
    </row>
    <row r="344" spans="1:5" ht="60">
      <c r="A344" s="10" t="s">
        <v>1284</v>
      </c>
      <c r="B344" s="43" t="s">
        <v>1283</v>
      </c>
      <c r="C344" s="8"/>
      <c r="D344" s="9"/>
      <c r="E344" s="9"/>
    </row>
    <row r="345" spans="1:5" ht="30">
      <c r="A345" s="6" t="s">
        <v>1286</v>
      </c>
      <c r="B345" s="44" t="s">
        <v>1301</v>
      </c>
      <c r="C345" s="14"/>
      <c r="D345" s="9"/>
      <c r="E345" s="9"/>
    </row>
    <row r="346" spans="1:5">
      <c r="A346" s="6"/>
      <c r="B346" s="44" t="s">
        <v>1475</v>
      </c>
      <c r="C346" s="14" t="s">
        <v>1429</v>
      </c>
      <c r="D346" s="9">
        <f>'Профессиональное обучение'!E43</f>
        <v>0</v>
      </c>
      <c r="E346" s="9"/>
    </row>
    <row r="347" spans="1:5">
      <c r="A347" s="6"/>
      <c r="B347" s="44" t="s">
        <v>683</v>
      </c>
      <c r="C347" s="14" t="s">
        <v>1429</v>
      </c>
      <c r="D347" s="9">
        <f>'Профессиональное обучение'!E44</f>
        <v>0</v>
      </c>
      <c r="E347" s="9"/>
    </row>
    <row r="348" spans="1:5">
      <c r="A348" s="6"/>
      <c r="B348" s="44" t="s">
        <v>1474</v>
      </c>
      <c r="C348" s="14" t="s">
        <v>1429</v>
      </c>
      <c r="D348" s="9">
        <f>'Профессиональное обучение'!E45</f>
        <v>0</v>
      </c>
      <c r="E348" s="9"/>
    </row>
    <row r="349" spans="1:5">
      <c r="A349" s="6"/>
      <c r="B349" s="44" t="s">
        <v>1473</v>
      </c>
      <c r="C349" s="14" t="s">
        <v>1429</v>
      </c>
      <c r="D349" s="9">
        <f>'Профессиональное обучение'!E46</f>
        <v>0</v>
      </c>
      <c r="E349" s="9"/>
    </row>
    <row r="350" spans="1:5">
      <c r="A350" s="6"/>
      <c r="B350" s="44" t="s">
        <v>1199</v>
      </c>
      <c r="C350" s="14" t="s">
        <v>1429</v>
      </c>
      <c r="D350" s="9">
        <f>'Профессиональное обучение'!E47</f>
        <v>0</v>
      </c>
      <c r="E350" s="9"/>
    </row>
    <row r="351" spans="1:5">
      <c r="A351" s="6"/>
      <c r="B351" s="44" t="s">
        <v>1476</v>
      </c>
      <c r="C351" s="14" t="s">
        <v>1429</v>
      </c>
      <c r="D351" s="9">
        <f>'Профессиональное обучение'!E48</f>
        <v>0</v>
      </c>
      <c r="E351" s="9"/>
    </row>
    <row r="352" spans="1:5" ht="45">
      <c r="A352" s="10" t="s">
        <v>1288</v>
      </c>
      <c r="B352" s="43" t="s">
        <v>1287</v>
      </c>
      <c r="C352" s="8"/>
      <c r="D352" s="9"/>
      <c r="E352" s="9"/>
    </row>
    <row r="353" spans="1:5" ht="60">
      <c r="A353" s="6" t="s">
        <v>1290</v>
      </c>
      <c r="B353" s="44" t="s">
        <v>1289</v>
      </c>
      <c r="C353" s="14"/>
      <c r="D353" s="9"/>
      <c r="E353" s="9"/>
    </row>
    <row r="354" spans="1:5">
      <c r="A354" s="8"/>
      <c r="B354" s="44" t="s">
        <v>1291</v>
      </c>
      <c r="C354" s="14" t="s">
        <v>10</v>
      </c>
      <c r="D354" s="9" t="e">
        <f>'Профессиональное обучение'!E51</f>
        <v>#DIV/0!</v>
      </c>
      <c r="E354" s="9"/>
    </row>
    <row r="355" spans="1:5">
      <c r="A355" s="8"/>
      <c r="B355" s="44" t="s">
        <v>1477</v>
      </c>
      <c r="C355" s="14" t="s">
        <v>10</v>
      </c>
      <c r="D355" s="9" t="e">
        <f>'Профессиональное обучение'!E52</f>
        <v>#DIV/0!</v>
      </c>
      <c r="E355" s="9"/>
    </row>
    <row r="356" spans="1:5" ht="30">
      <c r="A356" s="10" t="s">
        <v>1295</v>
      </c>
      <c r="B356" s="43" t="s">
        <v>1296</v>
      </c>
      <c r="C356" s="8"/>
      <c r="D356" s="9"/>
      <c r="E356" s="9"/>
    </row>
    <row r="357" spans="1:5" ht="75">
      <c r="A357" s="6" t="s">
        <v>1298</v>
      </c>
      <c r="B357" s="44" t="s">
        <v>1297</v>
      </c>
      <c r="C357" s="14" t="s">
        <v>10</v>
      </c>
      <c r="D357" s="9" t="e">
        <f>'Профессиональное обучение'!E57</f>
        <v>#DIV/0!</v>
      </c>
      <c r="E357" s="9"/>
    </row>
    <row r="358" spans="1:5">
      <c r="A358" s="67" t="s">
        <v>1302</v>
      </c>
      <c r="B358" s="67"/>
      <c r="C358" s="67"/>
      <c r="D358" s="67"/>
    </row>
    <row r="359" spans="1:5">
      <c r="A359" s="67" t="s">
        <v>1303</v>
      </c>
      <c r="B359" s="67"/>
      <c r="C359" s="67"/>
      <c r="D359" s="67"/>
    </row>
    <row r="360" spans="1:5" ht="30">
      <c r="A360" s="10" t="s">
        <v>1304</v>
      </c>
      <c r="B360" s="43" t="s">
        <v>1305</v>
      </c>
      <c r="C360" s="8"/>
      <c r="D360" s="9"/>
      <c r="E360" s="9"/>
    </row>
    <row r="361" spans="1:5" ht="30">
      <c r="A361" s="6" t="s">
        <v>1308</v>
      </c>
      <c r="B361" s="44" t="s">
        <v>1307</v>
      </c>
      <c r="C361" s="6" t="s">
        <v>10</v>
      </c>
      <c r="D361" s="9" t="e">
        <f>'Дополнительная информация'!E10</f>
        <v>#DIV/0!</v>
      </c>
      <c r="E361" s="9"/>
    </row>
    <row r="362" spans="1:5" ht="30">
      <c r="A362" s="10" t="s">
        <v>1478</v>
      </c>
      <c r="B362" s="43" t="s">
        <v>1313</v>
      </c>
      <c r="C362" s="6"/>
      <c r="D362" s="9"/>
      <c r="E362" s="9"/>
    </row>
    <row r="363" spans="1:5" ht="90">
      <c r="A363" s="6" t="s">
        <v>1479</v>
      </c>
      <c r="B363" s="44" t="s">
        <v>1315</v>
      </c>
      <c r="C363" s="6"/>
      <c r="D363" s="9"/>
      <c r="E363" s="9"/>
    </row>
    <row r="364" spans="1:5" ht="30">
      <c r="A364" s="6"/>
      <c r="B364" s="44" t="s">
        <v>1314</v>
      </c>
      <c r="C364" s="6" t="s">
        <v>10</v>
      </c>
      <c r="D364" s="9" t="e">
        <f>'Дополнительная информация'!E15</f>
        <v>#DIV/0!</v>
      </c>
      <c r="E364" s="9"/>
    </row>
    <row r="365" spans="1:5">
      <c r="A365" s="6"/>
      <c r="B365" s="44" t="s">
        <v>1316</v>
      </c>
      <c r="C365" s="6" t="s">
        <v>10</v>
      </c>
      <c r="D365" s="9" t="e">
        <f>'Дополнительная информация'!E16</f>
        <v>#DIV/0!</v>
      </c>
      <c r="E365" s="9"/>
    </row>
    <row r="366" spans="1:5">
      <c r="A366" s="6"/>
      <c r="B366" s="44" t="s">
        <v>1317</v>
      </c>
      <c r="C366" s="6" t="s">
        <v>10</v>
      </c>
      <c r="D366" s="9" t="e">
        <f>'Дополнительная информация'!E17</f>
        <v>#DIV/0!</v>
      </c>
      <c r="E366" s="9"/>
    </row>
    <row r="367" spans="1:5">
      <c r="A367" s="67" t="s">
        <v>1323</v>
      </c>
      <c r="B367" s="67"/>
      <c r="C367" s="67"/>
      <c r="D367" s="67"/>
    </row>
    <row r="368" spans="1:5" ht="60">
      <c r="A368" s="6" t="s">
        <v>1324</v>
      </c>
      <c r="B368" s="44" t="s">
        <v>1331</v>
      </c>
      <c r="C368" s="6"/>
      <c r="D368" s="9"/>
      <c r="E368" s="9"/>
    </row>
    <row r="369" spans="1:5">
      <c r="A369" s="39"/>
      <c r="B369" s="44" t="s">
        <v>1325</v>
      </c>
      <c r="C369" s="6" t="s">
        <v>10</v>
      </c>
      <c r="D369" s="9" t="e">
        <f>'Дополнительная информация'!E28</f>
        <v>#DIV/0!</v>
      </c>
      <c r="E369" s="9"/>
    </row>
    <row r="370" spans="1:5">
      <c r="A370" s="39"/>
      <c r="B370" s="44" t="s">
        <v>1327</v>
      </c>
      <c r="C370" s="6" t="s">
        <v>10</v>
      </c>
      <c r="D370" s="9" t="e">
        <f>'Дополнительная информация'!E29</f>
        <v>#DIV/0!</v>
      </c>
      <c r="E370" s="9"/>
    </row>
    <row r="371" spans="1:5" ht="60">
      <c r="A371" s="6" t="s">
        <v>1330</v>
      </c>
      <c r="B371" s="44" t="s">
        <v>1332</v>
      </c>
      <c r="C371" s="6"/>
      <c r="D371" s="9"/>
      <c r="E371" s="9"/>
    </row>
    <row r="372" spans="1:5">
      <c r="A372" s="39"/>
      <c r="B372" s="44" t="s">
        <v>1325</v>
      </c>
      <c r="C372" s="6" t="s">
        <v>10</v>
      </c>
      <c r="D372" s="9" t="e">
        <f>'Дополнительная информация'!E34</f>
        <v>#DIV/0!</v>
      </c>
      <c r="E372" s="9"/>
    </row>
    <row r="373" spans="1:5">
      <c r="A373" s="39"/>
      <c r="B373" s="44" t="s">
        <v>1327</v>
      </c>
      <c r="C373" s="6" t="s">
        <v>10</v>
      </c>
      <c r="D373" s="9" t="e">
        <f>'Дополнительная информация'!E35</f>
        <v>#DIV/0!</v>
      </c>
      <c r="E373" s="9"/>
    </row>
    <row r="374" spans="1:5">
      <c r="A374" s="67" t="s">
        <v>1337</v>
      </c>
      <c r="B374" s="67"/>
      <c r="C374" s="67"/>
      <c r="D374" s="67"/>
    </row>
    <row r="375" spans="1:5">
      <c r="A375" s="10" t="s">
        <v>1379</v>
      </c>
      <c r="B375" s="43" t="s">
        <v>1380</v>
      </c>
      <c r="C375" s="8"/>
      <c r="D375" s="9"/>
      <c r="E375" s="9"/>
    </row>
    <row r="376" spans="1:5" ht="30">
      <c r="A376" s="40" t="s">
        <v>1338</v>
      </c>
      <c r="B376" s="44" t="s">
        <v>1339</v>
      </c>
      <c r="C376" s="6"/>
      <c r="D376" s="9">
        <f>'Дополнительная информация'!E41</f>
        <v>0</v>
      </c>
      <c r="E376" s="9"/>
    </row>
    <row r="377" spans="1:5" ht="30">
      <c r="A377" s="6" t="s">
        <v>1349</v>
      </c>
      <c r="B377" s="44" t="s">
        <v>1350</v>
      </c>
      <c r="C377" s="6" t="s">
        <v>10</v>
      </c>
      <c r="D377" s="9">
        <f>'Дополнительная информация'!E59</f>
        <v>0</v>
      </c>
      <c r="E377" s="9"/>
    </row>
    <row r="378" spans="1:5" ht="45">
      <c r="A378" s="10" t="s">
        <v>1381</v>
      </c>
      <c r="B378" s="43" t="s">
        <v>1351</v>
      </c>
      <c r="C378" s="8"/>
      <c r="D378" s="9"/>
      <c r="E378" s="9"/>
    </row>
    <row r="379" spans="1:5" ht="105">
      <c r="A379" s="6" t="s">
        <v>1362</v>
      </c>
      <c r="B379" s="44" t="s">
        <v>1352</v>
      </c>
      <c r="C379" s="6"/>
      <c r="D379" s="9">
        <f>'Дополнительная информация'!E61</f>
        <v>0</v>
      </c>
      <c r="E379" s="9"/>
    </row>
    <row r="380" spans="1:5">
      <c r="A380" s="6"/>
      <c r="B380" s="20" t="s">
        <v>1355</v>
      </c>
      <c r="C380" s="6" t="s">
        <v>10</v>
      </c>
      <c r="D380" s="9">
        <f>'Дополнительная информация'!E62</f>
        <v>0</v>
      </c>
      <c r="E380" s="9"/>
    </row>
    <row r="381" spans="1:5">
      <c r="A381" s="6"/>
      <c r="B381" s="20" t="s">
        <v>1356</v>
      </c>
      <c r="C381" s="6"/>
      <c r="D381" s="9"/>
      <c r="E381" s="9"/>
    </row>
    <row r="382" spans="1:5">
      <c r="A382" s="6"/>
      <c r="B382" s="24" t="s">
        <v>1357</v>
      </c>
      <c r="C382" s="6" t="s">
        <v>10</v>
      </c>
      <c r="D382" s="9">
        <f>'Дополнительная информация'!E64</f>
        <v>0</v>
      </c>
      <c r="E382" s="9"/>
    </row>
    <row r="383" spans="1:5">
      <c r="A383" s="6"/>
      <c r="B383" s="24" t="s">
        <v>1358</v>
      </c>
      <c r="C383" s="6" t="s">
        <v>10</v>
      </c>
      <c r="D383" s="9">
        <f>'Дополнительная информация'!E65</f>
        <v>0</v>
      </c>
      <c r="E383" s="9"/>
    </row>
    <row r="384" spans="1:5">
      <c r="A384" s="6"/>
      <c r="B384" s="24" t="s">
        <v>1353</v>
      </c>
      <c r="C384" s="6" t="s">
        <v>10</v>
      </c>
      <c r="D384" s="9">
        <f>'Дополнительная информация'!E66</f>
        <v>0</v>
      </c>
      <c r="E384" s="9"/>
    </row>
    <row r="385" spans="1:5">
      <c r="A385" s="6"/>
      <c r="B385" s="24" t="s">
        <v>1354</v>
      </c>
      <c r="C385" s="6" t="s">
        <v>10</v>
      </c>
      <c r="D385" s="9">
        <f>'Дополнительная информация'!E67</f>
        <v>0</v>
      </c>
      <c r="E385" s="9"/>
    </row>
    <row r="386" spans="1:5">
      <c r="A386" s="6"/>
      <c r="B386" s="20" t="s">
        <v>1359</v>
      </c>
      <c r="C386" s="6"/>
      <c r="D386" s="9"/>
      <c r="E386" s="9"/>
    </row>
    <row r="387" spans="1:5">
      <c r="A387" s="6"/>
      <c r="B387" s="24" t="s">
        <v>1360</v>
      </c>
      <c r="C387" s="6" t="s">
        <v>10</v>
      </c>
      <c r="D387" s="9">
        <f>'Дополнительная информация'!E69</f>
        <v>0</v>
      </c>
      <c r="E387" s="9"/>
    </row>
    <row r="388" spans="1:5">
      <c r="A388" s="6"/>
      <c r="B388" s="24" t="s">
        <v>1361</v>
      </c>
      <c r="C388" s="6" t="s">
        <v>10</v>
      </c>
      <c r="D388" s="9">
        <f>'Дополнительная информация'!E70</f>
        <v>0</v>
      </c>
      <c r="E388" s="9"/>
    </row>
    <row r="389" spans="1:5">
      <c r="A389" s="6"/>
      <c r="B389" s="24" t="s">
        <v>1480</v>
      </c>
      <c r="C389" s="6" t="s">
        <v>10</v>
      </c>
      <c r="D389" s="9">
        <f>'Дополнительная информация'!E71</f>
        <v>0</v>
      </c>
      <c r="E389" s="9"/>
    </row>
    <row r="390" spans="1:5" ht="30">
      <c r="A390" s="10" t="s">
        <v>1382</v>
      </c>
      <c r="B390" s="43" t="s">
        <v>1383</v>
      </c>
      <c r="C390" s="8"/>
      <c r="D390" s="9"/>
      <c r="E390" s="9"/>
    </row>
    <row r="391" spans="1:5" ht="45">
      <c r="A391" s="6" t="s">
        <v>1367</v>
      </c>
      <c r="B391" s="44" t="s">
        <v>1363</v>
      </c>
      <c r="C391" s="6" t="s">
        <v>10</v>
      </c>
      <c r="D391" s="9" t="e">
        <f>'Дополнительная информация'!E73</f>
        <v>#DIV/0!</v>
      </c>
      <c r="E391" s="9"/>
    </row>
    <row r="392" spans="1:5" ht="45">
      <c r="A392" s="6" t="s">
        <v>1368</v>
      </c>
      <c r="B392" s="44" t="s">
        <v>1369</v>
      </c>
      <c r="C392" s="6" t="s">
        <v>10</v>
      </c>
      <c r="D392" s="9">
        <f>'Дополнительная информация'!E76</f>
        <v>100</v>
      </c>
      <c r="E392" s="9"/>
    </row>
    <row r="393" spans="1:5">
      <c r="A393" s="10" t="s">
        <v>1384</v>
      </c>
      <c r="B393" s="43" t="s">
        <v>1385</v>
      </c>
      <c r="C393" s="8"/>
      <c r="D393" s="9"/>
      <c r="E393" s="9"/>
    </row>
    <row r="394" spans="1:5" ht="45">
      <c r="A394" s="40" t="s">
        <v>1373</v>
      </c>
      <c r="B394" s="44" t="s">
        <v>1374</v>
      </c>
      <c r="C394" s="6" t="s">
        <v>10</v>
      </c>
      <c r="D394" s="9" t="e">
        <f>'Дополнительная информация'!E80</f>
        <v>#DIV/0!</v>
      </c>
      <c r="E394" s="9"/>
    </row>
    <row r="395" spans="1:5" ht="30" customHeight="1">
      <c r="A395" s="68" t="s">
        <v>1378</v>
      </c>
      <c r="B395" s="68"/>
      <c r="C395" s="68"/>
      <c r="D395" s="68"/>
    </row>
    <row r="396" spans="1:5">
      <c r="A396" s="10" t="s">
        <v>1386</v>
      </c>
      <c r="B396" s="43" t="s">
        <v>1387</v>
      </c>
      <c r="C396" s="8"/>
      <c r="D396" s="9"/>
      <c r="E396" s="9"/>
    </row>
    <row r="397" spans="1:5" ht="30">
      <c r="A397" s="6" t="s">
        <v>1389</v>
      </c>
      <c r="B397" s="44" t="s">
        <v>1388</v>
      </c>
      <c r="C397" s="6" t="s">
        <v>10</v>
      </c>
      <c r="D397" s="9">
        <f>'Дополнительная информация'!E85</f>
        <v>88.51708348009862</v>
      </c>
      <c r="E397" s="9">
        <f>'Дополнительная информация'!F85</f>
        <v>89.961389961389955</v>
      </c>
    </row>
    <row r="398" spans="1:5" ht="60">
      <c r="A398" s="6" t="s">
        <v>1401</v>
      </c>
      <c r="B398" s="44" t="s">
        <v>1402</v>
      </c>
      <c r="C398" s="14"/>
      <c r="D398" s="9"/>
      <c r="E398" s="9"/>
    </row>
    <row r="399" spans="1:5" ht="30">
      <c r="A399" s="6"/>
      <c r="B399" s="44" t="s">
        <v>1481</v>
      </c>
      <c r="C399" s="14" t="s">
        <v>10</v>
      </c>
      <c r="D399" s="9">
        <f>'Дополнительная информация'!E94</f>
        <v>0</v>
      </c>
      <c r="E399" s="9">
        <f>'Дополнительная информация'!F94</f>
        <v>0</v>
      </c>
    </row>
    <row r="400" spans="1:5" ht="30">
      <c r="A400" s="6"/>
      <c r="B400" s="44" t="s">
        <v>1482</v>
      </c>
      <c r="C400" s="14" t="s">
        <v>10</v>
      </c>
      <c r="D400" s="9">
        <f>'Дополнительная информация'!E95</f>
        <v>0</v>
      </c>
      <c r="E400" s="9">
        <f>'Дополнительная информация'!F95</f>
        <v>0</v>
      </c>
    </row>
    <row r="401" spans="1:5" ht="30">
      <c r="A401" s="6"/>
      <c r="B401" s="44" t="s">
        <v>1483</v>
      </c>
      <c r="C401" s="14" t="s">
        <v>10</v>
      </c>
      <c r="D401" s="9">
        <f>'Дополнительная информация'!E96</f>
        <v>0</v>
      </c>
      <c r="E401" s="9">
        <f>'Дополнительная информация'!F96</f>
        <v>0</v>
      </c>
    </row>
    <row r="402" spans="1:5">
      <c r="A402" s="6"/>
      <c r="B402" s="44" t="s">
        <v>1484</v>
      </c>
      <c r="C402" s="14" t="s">
        <v>10</v>
      </c>
      <c r="D402" s="9">
        <f>'Дополнительная информация'!E97</f>
        <v>0</v>
      </c>
      <c r="E402" s="9">
        <f>'Дополнительная информация'!F97</f>
        <v>0</v>
      </c>
    </row>
    <row r="403" spans="1:5" ht="30">
      <c r="A403" s="6"/>
      <c r="B403" s="44" t="s">
        <v>1485</v>
      </c>
      <c r="C403" s="14" t="s">
        <v>10</v>
      </c>
      <c r="D403" s="9">
        <f>'Дополнительная информация'!E98</f>
        <v>0</v>
      </c>
      <c r="E403" s="9">
        <f>'Дополнительная информация'!F98</f>
        <v>0</v>
      </c>
    </row>
    <row r="404" spans="1:5" ht="30">
      <c r="A404" s="6"/>
      <c r="B404" s="44" t="s">
        <v>1486</v>
      </c>
      <c r="C404" s="14" t="s">
        <v>10</v>
      </c>
      <c r="D404" s="9">
        <f>'Дополнительная информация'!E99</f>
        <v>0</v>
      </c>
      <c r="E404" s="9">
        <f>'Дополнительная информация'!F99</f>
        <v>0</v>
      </c>
    </row>
    <row r="405" spans="1:5" ht="30">
      <c r="A405" s="10" t="s">
        <v>1409</v>
      </c>
      <c r="B405" s="43" t="s">
        <v>1410</v>
      </c>
      <c r="C405" s="8"/>
      <c r="D405" s="9"/>
      <c r="E405" s="9"/>
    </row>
    <row r="406" spans="1:5" ht="45">
      <c r="A406" s="6" t="s">
        <v>1412</v>
      </c>
      <c r="B406" s="44" t="s">
        <v>1411</v>
      </c>
      <c r="C406" s="14" t="s">
        <v>10</v>
      </c>
      <c r="D406" s="9">
        <f>'Дополнительная информация'!E101</f>
        <v>0</v>
      </c>
      <c r="E406" s="9">
        <f>'Дополнительная информация'!F101</f>
        <v>0</v>
      </c>
    </row>
    <row r="407" spans="1:5">
      <c r="A407" s="10" t="s">
        <v>1415</v>
      </c>
      <c r="B407" s="43" t="s">
        <v>1416</v>
      </c>
      <c r="C407" s="8"/>
      <c r="D407" s="9"/>
      <c r="E407" s="9"/>
    </row>
    <row r="408" spans="1:5" ht="45">
      <c r="A408" s="6" t="s">
        <v>1418</v>
      </c>
      <c r="B408" s="44" t="s">
        <v>1417</v>
      </c>
      <c r="C408" s="14" t="s">
        <v>10</v>
      </c>
      <c r="D408" s="9" t="e">
        <f>'Дополнительная информация'!E105</f>
        <v>#DIV/0!</v>
      </c>
      <c r="E408" s="9">
        <f>'Дополнительная информация'!F105</f>
        <v>0</v>
      </c>
    </row>
    <row r="409" spans="1:5" ht="45">
      <c r="A409" s="10" t="s">
        <v>1422</v>
      </c>
      <c r="B409" s="43" t="s">
        <v>1423</v>
      </c>
      <c r="C409" s="8"/>
      <c r="D409" s="9"/>
      <c r="E409" s="9"/>
    </row>
    <row r="410" spans="1:5" ht="75">
      <c r="A410" s="6" t="s">
        <v>1424</v>
      </c>
      <c r="B410" s="44" t="s">
        <v>1425</v>
      </c>
      <c r="C410" s="14" t="s">
        <v>10</v>
      </c>
      <c r="D410" s="9">
        <f>'Дополнительная информация'!E109</f>
        <v>0</v>
      </c>
      <c r="E410" s="9">
        <f>'Дополнительная информация'!F109</f>
        <v>0</v>
      </c>
    </row>
  </sheetData>
  <sheetProtection password="CE28" sheet="1" objects="1" scenarios="1"/>
  <mergeCells count="18">
    <mergeCell ref="A200:D200"/>
    <mergeCell ref="A100:D100"/>
    <mergeCell ref="A101:D101"/>
    <mergeCell ref="A3:D3"/>
    <mergeCell ref="A4:D4"/>
    <mergeCell ref="A40:D40"/>
    <mergeCell ref="A7:E7"/>
    <mergeCell ref="A8:E8"/>
    <mergeCell ref="A293:D293"/>
    <mergeCell ref="A324:D324"/>
    <mergeCell ref="A325:D325"/>
    <mergeCell ref="A258:D258"/>
    <mergeCell ref="A259:D259"/>
    <mergeCell ref="A358:D358"/>
    <mergeCell ref="A359:D359"/>
    <mergeCell ref="A367:D367"/>
    <mergeCell ref="A374:D374"/>
    <mergeCell ref="A395:D395"/>
  </mergeCells>
  <pageMargins left="0.70866141732283472" right="0.70866141732283472" top="0.74803149606299213" bottom="0.74803149606299213" header="0.31496062992125984" footer="0.31496062992125984"/>
  <pageSetup paperSize="9" scale="76" fitToHeight="50"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3:G84"/>
  <sheetViews>
    <sheetView topLeftCell="A36" workbookViewId="0">
      <selection activeCell="F54" sqref="F54"/>
    </sheetView>
  </sheetViews>
  <sheetFormatPr defaultRowHeight="15"/>
  <cols>
    <col min="2" max="2" width="75.140625" customWidth="1"/>
    <col min="3" max="3" width="20.140625" customWidth="1"/>
    <col min="4" max="4" width="16.140625" customWidth="1"/>
    <col min="5" max="6" width="14" customWidth="1"/>
    <col min="7" max="7" width="41.85546875" customWidth="1"/>
  </cols>
  <sheetData>
    <row r="3" spans="1:7" ht="18.75">
      <c r="A3" s="69" t="s">
        <v>0</v>
      </c>
      <c r="B3" s="69"/>
      <c r="C3" s="69"/>
      <c r="D3" s="69"/>
      <c r="E3" s="69"/>
      <c r="F3" s="49"/>
      <c r="G3" s="15"/>
    </row>
    <row r="4" spans="1:7" ht="18.75">
      <c r="A4" s="69" t="s">
        <v>1</v>
      </c>
      <c r="B4" s="69"/>
      <c r="C4" s="69"/>
      <c r="D4" s="69"/>
      <c r="E4" s="69"/>
      <c r="F4" s="49"/>
      <c r="G4" s="13"/>
    </row>
    <row r="5" spans="1:7">
      <c r="A5" s="1"/>
      <c r="B5" s="1"/>
      <c r="C5" s="1"/>
      <c r="D5" s="1"/>
      <c r="E5" s="1"/>
      <c r="F5" s="1"/>
      <c r="G5" s="1"/>
    </row>
    <row r="6" spans="1:7" ht="45">
      <c r="A6" s="4" t="s">
        <v>7</v>
      </c>
      <c r="B6" s="4" t="s">
        <v>502</v>
      </c>
      <c r="C6" s="5" t="s">
        <v>11</v>
      </c>
      <c r="D6" s="5" t="s">
        <v>12</v>
      </c>
      <c r="E6" s="5" t="s">
        <v>1491</v>
      </c>
      <c r="F6" s="5" t="s">
        <v>1492</v>
      </c>
      <c r="G6" s="2" t="s">
        <v>17</v>
      </c>
    </row>
    <row r="7" spans="1:7">
      <c r="A7" s="67" t="s">
        <v>4</v>
      </c>
      <c r="B7" s="67"/>
      <c r="C7" s="67"/>
      <c r="D7" s="67"/>
      <c r="E7" s="67"/>
      <c r="F7" s="50"/>
    </row>
    <row r="8" spans="1:7">
      <c r="A8" s="67" t="s">
        <v>5</v>
      </c>
      <c r="B8" s="67"/>
      <c r="C8" s="67"/>
      <c r="D8" s="67"/>
      <c r="E8" s="67"/>
      <c r="F8" s="50"/>
    </row>
    <row r="9" spans="1:7" ht="30">
      <c r="A9" s="10" t="s">
        <v>8</v>
      </c>
      <c r="B9" s="11" t="s">
        <v>6</v>
      </c>
      <c r="C9" s="7"/>
      <c r="D9" s="8"/>
      <c r="E9" s="8"/>
      <c r="F9" s="8"/>
    </row>
    <row r="10" spans="1:7" ht="90">
      <c r="A10" s="6" t="s">
        <v>3</v>
      </c>
      <c r="B10" s="7" t="s">
        <v>9</v>
      </c>
      <c r="C10" s="19"/>
      <c r="D10" s="6" t="s">
        <v>10</v>
      </c>
      <c r="E10" s="9">
        <f>E11/(E11+E12)*100</f>
        <v>89.481065918653584</v>
      </c>
      <c r="F10" s="9">
        <f>F11/(F11+F12)*100</f>
        <v>100</v>
      </c>
      <c r="G10" s="3" t="s">
        <v>18</v>
      </c>
    </row>
    <row r="11" spans="1:7" ht="45">
      <c r="A11" s="8"/>
      <c r="B11" s="7" t="s">
        <v>13</v>
      </c>
      <c r="C11" s="56" t="s">
        <v>14</v>
      </c>
      <c r="D11" s="6" t="s">
        <v>1237</v>
      </c>
      <c r="E11" s="6">
        <v>1914</v>
      </c>
      <c r="F11" s="6">
        <v>1833</v>
      </c>
    </row>
    <row r="12" spans="1:7" ht="45">
      <c r="A12" s="8"/>
      <c r="B12" s="7" t="s">
        <v>15</v>
      </c>
      <c r="C12" s="56" t="s">
        <v>16</v>
      </c>
      <c r="D12" s="6" t="s">
        <v>1237</v>
      </c>
      <c r="E12" s="6">
        <v>225</v>
      </c>
      <c r="F12" s="6">
        <v>0</v>
      </c>
    </row>
    <row r="13" spans="1:7" ht="75">
      <c r="A13" s="6" t="s">
        <v>20</v>
      </c>
      <c r="B13" s="7" t="s">
        <v>19</v>
      </c>
      <c r="C13" s="57"/>
      <c r="D13" s="6" t="s">
        <v>10</v>
      </c>
      <c r="E13" s="9">
        <f>E14/(E15-E16-E17)*100</f>
        <v>57.859358841778693</v>
      </c>
      <c r="F13" s="9">
        <f>F14/(F15-F16-F17)*100</f>
        <v>56.70155731427112</v>
      </c>
      <c r="G13" s="3" t="s">
        <v>18</v>
      </c>
    </row>
    <row r="14" spans="1:7" ht="45">
      <c r="A14" s="8"/>
      <c r="B14" s="7" t="s">
        <v>21</v>
      </c>
      <c r="C14" s="56" t="s">
        <v>22</v>
      </c>
      <c r="D14" s="6" t="s">
        <v>1237</v>
      </c>
      <c r="E14" s="6">
        <v>2238</v>
      </c>
      <c r="F14" s="6">
        <v>2221</v>
      </c>
    </row>
    <row r="15" spans="1:7" ht="45">
      <c r="A15" s="8"/>
      <c r="B15" s="7" t="s">
        <v>23</v>
      </c>
      <c r="C15" s="56" t="s">
        <v>24</v>
      </c>
      <c r="D15" s="6" t="s">
        <v>1237</v>
      </c>
      <c r="E15" s="6">
        <v>3931</v>
      </c>
      <c r="F15" s="6">
        <v>3947</v>
      </c>
    </row>
    <row r="16" spans="1:7" ht="45">
      <c r="A16" s="73"/>
      <c r="B16" s="71" t="s">
        <v>25</v>
      </c>
      <c r="C16" s="54" t="s">
        <v>62</v>
      </c>
      <c r="D16" s="52" t="s">
        <v>1237</v>
      </c>
      <c r="E16" s="52">
        <v>63</v>
      </c>
      <c r="F16" s="52">
        <v>30</v>
      </c>
      <c r="G16" s="3"/>
    </row>
    <row r="17" spans="1:7" ht="30">
      <c r="A17" s="74"/>
      <c r="B17" s="72"/>
      <c r="C17" s="56" t="s">
        <v>63</v>
      </c>
      <c r="D17" s="6" t="s">
        <v>1237</v>
      </c>
      <c r="E17" s="6">
        <v>0</v>
      </c>
      <c r="F17" s="6">
        <v>0</v>
      </c>
      <c r="G17" s="3"/>
    </row>
    <row r="18" spans="1:7" ht="45">
      <c r="A18" s="6" t="s">
        <v>27</v>
      </c>
      <c r="B18" s="7" t="s">
        <v>26</v>
      </c>
      <c r="C18" s="57"/>
      <c r="D18" s="6" t="s">
        <v>10</v>
      </c>
      <c r="E18" s="9">
        <f>E19/E20*100</f>
        <v>0</v>
      </c>
      <c r="F18" s="9">
        <f>F19/F20*100</f>
        <v>0</v>
      </c>
      <c r="G18" s="3" t="s">
        <v>30</v>
      </c>
    </row>
    <row r="19" spans="1:7" ht="45">
      <c r="A19" s="8"/>
      <c r="B19" s="7" t="s">
        <v>28</v>
      </c>
      <c r="C19" s="56" t="s">
        <v>22</v>
      </c>
      <c r="D19" s="6" t="s">
        <v>1237</v>
      </c>
      <c r="E19" s="12">
        <v>0</v>
      </c>
      <c r="F19" s="12">
        <v>0</v>
      </c>
    </row>
    <row r="20" spans="1:7" ht="45">
      <c r="A20" s="8"/>
      <c r="B20" s="7" t="s">
        <v>29</v>
      </c>
      <c r="C20" s="56" t="s">
        <v>22</v>
      </c>
      <c r="D20" s="6" t="s">
        <v>1237</v>
      </c>
      <c r="E20" s="12">
        <v>2238</v>
      </c>
      <c r="F20" s="12">
        <v>2221</v>
      </c>
      <c r="G20" s="3"/>
    </row>
    <row r="21" spans="1:7" ht="30">
      <c r="A21" s="10" t="s">
        <v>32</v>
      </c>
      <c r="B21" s="11" t="s">
        <v>31</v>
      </c>
      <c r="C21" s="57"/>
      <c r="D21" s="6"/>
      <c r="E21" s="12"/>
      <c r="F21" s="12"/>
    </row>
    <row r="22" spans="1:7" ht="45">
      <c r="A22" s="6" t="s">
        <v>33</v>
      </c>
      <c r="B22" s="7" t="s">
        <v>40</v>
      </c>
      <c r="C22" s="57"/>
      <c r="D22" s="6" t="s">
        <v>10</v>
      </c>
      <c r="E22" s="9">
        <f>E23/E24*100</f>
        <v>4.6470062555853442</v>
      </c>
      <c r="F22" s="9">
        <f>F23/F24*100</f>
        <v>1.8460153084196309</v>
      </c>
      <c r="G22" s="3" t="s">
        <v>36</v>
      </c>
    </row>
    <row r="23" spans="1:7" ht="45">
      <c r="A23" s="8"/>
      <c r="B23" s="7" t="s">
        <v>34</v>
      </c>
      <c r="C23" s="56" t="s">
        <v>35</v>
      </c>
      <c r="D23" s="6" t="s">
        <v>1237</v>
      </c>
      <c r="E23" s="12">
        <v>104</v>
      </c>
      <c r="F23" s="12">
        <v>41</v>
      </c>
    </row>
    <row r="24" spans="1:7" ht="45">
      <c r="A24" s="8"/>
      <c r="B24" s="7" t="s">
        <v>21</v>
      </c>
      <c r="C24" s="56" t="s">
        <v>22</v>
      </c>
      <c r="D24" s="6" t="s">
        <v>1237</v>
      </c>
      <c r="E24" s="12">
        <v>2238</v>
      </c>
      <c r="F24" s="12">
        <v>2221</v>
      </c>
    </row>
    <row r="25" spans="1:7" ht="30">
      <c r="A25" s="10" t="s">
        <v>38</v>
      </c>
      <c r="B25" s="11" t="s">
        <v>37</v>
      </c>
      <c r="C25" s="57"/>
      <c r="D25" s="8"/>
      <c r="E25" s="8"/>
      <c r="F25" s="8"/>
    </row>
    <row r="26" spans="1:7" ht="30">
      <c r="A26" s="6" t="s">
        <v>41</v>
      </c>
      <c r="B26" s="7" t="s">
        <v>39</v>
      </c>
      <c r="C26" s="57"/>
      <c r="D26" s="6" t="s">
        <v>1237</v>
      </c>
      <c r="E26" s="9">
        <f>E27/E28</f>
        <v>10.26605504587156</v>
      </c>
      <c r="F26" s="9">
        <f>F27/F28</f>
        <v>10.576190476190476</v>
      </c>
      <c r="G26" s="3" t="s">
        <v>36</v>
      </c>
    </row>
    <row r="27" spans="1:7" ht="45">
      <c r="A27" s="8"/>
      <c r="B27" s="7" t="s">
        <v>21</v>
      </c>
      <c r="C27" s="56" t="s">
        <v>22</v>
      </c>
      <c r="D27" s="6" t="s">
        <v>1237</v>
      </c>
      <c r="E27" s="12">
        <v>2238</v>
      </c>
      <c r="F27" s="12">
        <v>2221</v>
      </c>
    </row>
    <row r="28" spans="1:7" ht="45">
      <c r="A28" s="8"/>
      <c r="B28" s="7" t="s">
        <v>42</v>
      </c>
      <c r="C28" s="56" t="s">
        <v>43</v>
      </c>
      <c r="D28" s="6" t="s">
        <v>1237</v>
      </c>
      <c r="E28" s="12">
        <v>218</v>
      </c>
      <c r="F28" s="12">
        <v>210</v>
      </c>
    </row>
    <row r="29" spans="1:7" ht="60">
      <c r="A29" s="6" t="s">
        <v>45</v>
      </c>
      <c r="B29" s="7" t="s">
        <v>44</v>
      </c>
      <c r="C29" s="57"/>
      <c r="D29" s="6" t="s">
        <v>10</v>
      </c>
      <c r="E29" s="9">
        <f>((E30/E32)/12*1000)/((E31/E33)/12*1000)*100</f>
        <v>85.673325944636005</v>
      </c>
      <c r="F29" s="9">
        <f>((F30/F32)/12*1000)/((F31/F33)/12*1000)*100</f>
        <v>87.577814109438663</v>
      </c>
      <c r="G29" s="3" t="s">
        <v>54</v>
      </c>
    </row>
    <row r="30" spans="1:7" ht="60">
      <c r="A30" s="8"/>
      <c r="B30" s="7" t="s">
        <v>46</v>
      </c>
      <c r="C30" s="56" t="s">
        <v>47</v>
      </c>
      <c r="D30" s="6" t="s">
        <v>1431</v>
      </c>
      <c r="E30" s="47">
        <v>116487.99</v>
      </c>
      <c r="F30" s="47">
        <v>124978.9</v>
      </c>
    </row>
    <row r="31" spans="1:7" ht="75">
      <c r="A31" s="8"/>
      <c r="B31" s="7" t="s">
        <v>48</v>
      </c>
      <c r="C31" s="56" t="s">
        <v>49</v>
      </c>
      <c r="D31" s="6" t="s">
        <v>1431</v>
      </c>
      <c r="E31" s="47">
        <v>306545.2</v>
      </c>
      <c r="F31" s="47">
        <v>330971</v>
      </c>
    </row>
    <row r="32" spans="1:7" ht="60">
      <c r="A32" s="8"/>
      <c r="B32" s="7" t="s">
        <v>50</v>
      </c>
      <c r="C32" s="56" t="s">
        <v>51</v>
      </c>
      <c r="D32" s="6" t="s">
        <v>1237</v>
      </c>
      <c r="E32" s="47">
        <v>220</v>
      </c>
      <c r="F32" s="47">
        <v>213</v>
      </c>
    </row>
    <row r="33" spans="1:7" ht="60">
      <c r="A33" s="8"/>
      <c r="B33" s="7" t="s">
        <v>52</v>
      </c>
      <c r="C33" s="56" t="s">
        <v>53</v>
      </c>
      <c r="D33" s="6" t="s">
        <v>1237</v>
      </c>
      <c r="E33" s="47">
        <v>496</v>
      </c>
      <c r="F33" s="47">
        <v>494</v>
      </c>
    </row>
    <row r="34" spans="1:7" ht="30">
      <c r="A34" s="10" t="s">
        <v>56</v>
      </c>
      <c r="B34" s="11" t="s">
        <v>55</v>
      </c>
      <c r="C34" s="57"/>
      <c r="D34" s="6"/>
      <c r="E34" s="8"/>
      <c r="F34" s="8"/>
    </row>
    <row r="35" spans="1:7" ht="30">
      <c r="A35" s="6" t="s">
        <v>58</v>
      </c>
      <c r="B35" s="7" t="s">
        <v>57</v>
      </c>
      <c r="C35" s="57"/>
      <c r="D35" s="6" t="s">
        <v>1428</v>
      </c>
      <c r="E35" s="9">
        <f>(E36-E37)/E38</f>
        <v>7.6695263628239507</v>
      </c>
      <c r="F35" s="9">
        <f>(F36-F37)/F38</f>
        <v>7.5107609185051789</v>
      </c>
      <c r="G35" s="3" t="s">
        <v>36</v>
      </c>
    </row>
    <row r="36" spans="1:7" ht="30">
      <c r="A36" s="73"/>
      <c r="B36" s="71" t="s">
        <v>59</v>
      </c>
      <c r="C36" s="56" t="s">
        <v>60</v>
      </c>
      <c r="D36" s="6" t="s">
        <v>1428</v>
      </c>
      <c r="E36" s="12">
        <v>17164.400000000001</v>
      </c>
      <c r="F36" s="12">
        <v>16681.400000000001</v>
      </c>
    </row>
    <row r="37" spans="1:7" ht="30">
      <c r="A37" s="74"/>
      <c r="B37" s="72"/>
      <c r="C37" s="56" t="s">
        <v>61</v>
      </c>
      <c r="D37" s="6" t="s">
        <v>1428</v>
      </c>
      <c r="E37" s="12">
        <v>0</v>
      </c>
      <c r="F37" s="12">
        <v>0</v>
      </c>
    </row>
    <row r="38" spans="1:7" ht="30">
      <c r="A38" s="8"/>
      <c r="B38" s="7" t="s">
        <v>64</v>
      </c>
      <c r="C38" s="56" t="s">
        <v>65</v>
      </c>
      <c r="D38" s="6" t="s">
        <v>1237</v>
      </c>
      <c r="E38" s="12">
        <v>2238</v>
      </c>
      <c r="F38" s="12">
        <v>2221</v>
      </c>
    </row>
    <row r="39" spans="1:7" ht="45">
      <c r="A39" s="6" t="s">
        <v>66</v>
      </c>
      <c r="B39" s="7" t="s">
        <v>76</v>
      </c>
      <c r="C39" s="57"/>
      <c r="D39" s="6"/>
      <c r="E39" s="8"/>
      <c r="F39" s="8"/>
      <c r="G39" s="3" t="s">
        <v>75</v>
      </c>
    </row>
    <row r="40" spans="1:7">
      <c r="A40" s="6"/>
      <c r="B40" s="7" t="s">
        <v>77</v>
      </c>
      <c r="C40" s="57"/>
      <c r="D40" s="6" t="s">
        <v>10</v>
      </c>
      <c r="E40" s="9">
        <f>E43/E46*100</f>
        <v>88.888888888888886</v>
      </c>
      <c r="F40" s="9">
        <f>F43/F46*100</f>
        <v>94.117647058823522</v>
      </c>
      <c r="G40" s="3"/>
    </row>
    <row r="41" spans="1:7">
      <c r="A41" s="6"/>
      <c r="B41" s="7" t="s">
        <v>78</v>
      </c>
      <c r="C41" s="57"/>
      <c r="D41" s="6" t="s">
        <v>10</v>
      </c>
      <c r="E41" s="9">
        <f>E44/E46*100</f>
        <v>94.444444444444443</v>
      </c>
      <c r="F41" s="9">
        <f>F44/F46*100</f>
        <v>94.117647058823522</v>
      </c>
      <c r="G41" s="3"/>
    </row>
    <row r="42" spans="1:7">
      <c r="A42" s="6"/>
      <c r="B42" s="7" t="s">
        <v>79</v>
      </c>
      <c r="C42" s="57"/>
      <c r="D42" s="6" t="s">
        <v>10</v>
      </c>
      <c r="E42" s="9">
        <f>E45/E46*100</f>
        <v>100</v>
      </c>
      <c r="F42" s="9">
        <f>F45/F46*100</f>
        <v>100</v>
      </c>
      <c r="G42" s="3"/>
    </row>
    <row r="43" spans="1:7" ht="30">
      <c r="A43" s="8"/>
      <c r="B43" s="7" t="s">
        <v>67</v>
      </c>
      <c r="C43" s="56" t="s">
        <v>68</v>
      </c>
      <c r="D43" s="6" t="s">
        <v>1429</v>
      </c>
      <c r="E43" s="12">
        <v>16</v>
      </c>
      <c r="F43" s="12">
        <v>16</v>
      </c>
    </row>
    <row r="44" spans="1:7" ht="30">
      <c r="A44" s="8"/>
      <c r="B44" s="7" t="s">
        <v>69</v>
      </c>
      <c r="C44" s="56" t="s">
        <v>70</v>
      </c>
      <c r="D44" s="6" t="s">
        <v>1429</v>
      </c>
      <c r="E44" s="12">
        <v>17</v>
      </c>
      <c r="F44" s="12">
        <v>16</v>
      </c>
    </row>
    <row r="45" spans="1:7" ht="30">
      <c r="A45" s="8"/>
      <c r="B45" s="7" t="s">
        <v>71</v>
      </c>
      <c r="C45" s="56" t="s">
        <v>72</v>
      </c>
      <c r="D45" s="6" t="s">
        <v>1429</v>
      </c>
      <c r="E45" s="12">
        <v>18</v>
      </c>
      <c r="F45" s="12">
        <v>17</v>
      </c>
    </row>
    <row r="46" spans="1:7" ht="30">
      <c r="A46" s="8"/>
      <c r="B46" s="7" t="s">
        <v>73</v>
      </c>
      <c r="C46" s="54" t="s">
        <v>74</v>
      </c>
      <c r="D46" s="54" t="s">
        <v>1429</v>
      </c>
      <c r="E46" s="55">
        <v>18</v>
      </c>
      <c r="F46" s="55">
        <v>17</v>
      </c>
    </row>
    <row r="47" spans="1:7" ht="30">
      <c r="A47" s="6" t="s">
        <v>81</v>
      </c>
      <c r="B47" s="7" t="s">
        <v>80</v>
      </c>
      <c r="C47" s="57"/>
      <c r="D47" s="6" t="s">
        <v>10</v>
      </c>
      <c r="E47" s="9">
        <f>E48/E49*100</f>
        <v>38.888888888888893</v>
      </c>
      <c r="F47" s="9">
        <f>F48/F49*100</f>
        <v>41.17647058823529</v>
      </c>
      <c r="G47" s="3" t="s">
        <v>36</v>
      </c>
    </row>
    <row r="48" spans="1:7" ht="30">
      <c r="A48" s="8"/>
      <c r="B48" s="7" t="s">
        <v>82</v>
      </c>
      <c r="C48" s="56" t="s">
        <v>83</v>
      </c>
      <c r="D48" s="6" t="s">
        <v>1429</v>
      </c>
      <c r="E48" s="12">
        <v>7</v>
      </c>
      <c r="F48" s="12">
        <v>7</v>
      </c>
    </row>
    <row r="49" spans="1:7" ht="30">
      <c r="A49" s="8"/>
      <c r="B49" s="7" t="s">
        <v>73</v>
      </c>
      <c r="C49" s="54" t="s">
        <v>74</v>
      </c>
      <c r="D49" s="6" t="s">
        <v>1429</v>
      </c>
      <c r="E49" s="12">
        <v>18</v>
      </c>
      <c r="F49" s="12">
        <v>17</v>
      </c>
    </row>
    <row r="50" spans="1:7" ht="30">
      <c r="A50" s="6" t="s">
        <v>85</v>
      </c>
      <c r="B50" s="7" t="s">
        <v>84</v>
      </c>
      <c r="C50" s="57"/>
      <c r="D50" s="6" t="s">
        <v>10</v>
      </c>
      <c r="E50" s="9">
        <f>E51/E52*100</f>
        <v>0</v>
      </c>
      <c r="F50" s="9">
        <f>F51/F52*100</f>
        <v>0</v>
      </c>
      <c r="G50" s="3" t="s">
        <v>36</v>
      </c>
    </row>
    <row r="51" spans="1:7" ht="30">
      <c r="A51" s="8"/>
      <c r="B51" s="7" t="s">
        <v>86</v>
      </c>
      <c r="C51" s="56" t="s">
        <v>87</v>
      </c>
      <c r="D51" s="6" t="s">
        <v>1429</v>
      </c>
      <c r="E51" s="12">
        <v>0</v>
      </c>
      <c r="F51" s="12">
        <v>0</v>
      </c>
    </row>
    <row r="52" spans="1:7" ht="30">
      <c r="A52" s="8"/>
      <c r="B52" s="7" t="s">
        <v>88</v>
      </c>
      <c r="C52" s="54" t="s">
        <v>74</v>
      </c>
      <c r="D52" s="52" t="s">
        <v>1429</v>
      </c>
      <c r="E52" s="53">
        <v>18</v>
      </c>
      <c r="F52" s="53">
        <v>17</v>
      </c>
    </row>
    <row r="53" spans="1:7" ht="30">
      <c r="A53" s="6" t="s">
        <v>90</v>
      </c>
      <c r="B53" s="7" t="s">
        <v>89</v>
      </c>
      <c r="C53" s="57"/>
      <c r="D53" s="6" t="s">
        <v>1429</v>
      </c>
      <c r="E53" s="9">
        <f>E54/E55*100</f>
        <v>0.41386445938954991</v>
      </c>
      <c r="F53" s="9">
        <f>F54/F55*100</f>
        <v>0.42780748663101603</v>
      </c>
      <c r="G53" s="3" t="s">
        <v>36</v>
      </c>
    </row>
    <row r="54" spans="1:7" ht="45">
      <c r="A54" s="8"/>
      <c r="B54" s="7" t="s">
        <v>91</v>
      </c>
      <c r="C54" s="56" t="s">
        <v>92</v>
      </c>
      <c r="D54" s="6" t="s">
        <v>1429</v>
      </c>
      <c r="E54" s="12">
        <v>8</v>
      </c>
      <c r="F54" s="12">
        <v>8</v>
      </c>
    </row>
    <row r="55" spans="1:7" ht="45">
      <c r="A55" s="8"/>
      <c r="B55" s="7" t="s">
        <v>93</v>
      </c>
      <c r="C55" s="56" t="s">
        <v>94</v>
      </c>
      <c r="D55" s="6" t="s">
        <v>1237</v>
      </c>
      <c r="E55" s="12">
        <v>1933</v>
      </c>
      <c r="F55" s="12">
        <v>1870</v>
      </c>
    </row>
    <row r="56" spans="1:7" ht="30">
      <c r="A56" s="10" t="s">
        <v>96</v>
      </c>
      <c r="B56" s="11" t="s">
        <v>95</v>
      </c>
      <c r="C56" s="57"/>
      <c r="D56" s="8"/>
      <c r="E56" s="8"/>
      <c r="F56" s="8"/>
    </row>
    <row r="57" spans="1:7" ht="45">
      <c r="A57" s="6" t="s">
        <v>98</v>
      </c>
      <c r="B57" s="7" t="s">
        <v>97</v>
      </c>
      <c r="C57" s="57"/>
      <c r="D57" s="6" t="s">
        <v>10</v>
      </c>
      <c r="E57" s="9">
        <f>E58/E59*100</f>
        <v>0.26809651474530832</v>
      </c>
      <c r="F57" s="9">
        <f>F58/F59*100</f>
        <v>0.31517334533993696</v>
      </c>
      <c r="G57" s="3" t="s">
        <v>102</v>
      </c>
    </row>
    <row r="58" spans="1:7" ht="45">
      <c r="A58" s="8"/>
      <c r="B58" s="7" t="s">
        <v>99</v>
      </c>
      <c r="C58" s="56" t="s">
        <v>100</v>
      </c>
      <c r="D58" s="6" t="s">
        <v>1237</v>
      </c>
      <c r="E58" s="12">
        <v>6</v>
      </c>
      <c r="F58" s="12">
        <v>7</v>
      </c>
    </row>
    <row r="59" spans="1:7" ht="45">
      <c r="A59" s="8"/>
      <c r="B59" s="7" t="s">
        <v>21</v>
      </c>
      <c r="C59" s="56" t="s">
        <v>101</v>
      </c>
      <c r="D59" s="6" t="s">
        <v>1237</v>
      </c>
      <c r="E59" s="12">
        <v>2238</v>
      </c>
      <c r="F59" s="12">
        <v>2221</v>
      </c>
    </row>
    <row r="60" spans="1:7" ht="45">
      <c r="A60" s="6" t="s">
        <v>104</v>
      </c>
      <c r="B60" s="7" t="s">
        <v>103</v>
      </c>
      <c r="C60" s="57"/>
      <c r="D60" s="6" t="s">
        <v>10</v>
      </c>
      <c r="E60" s="9">
        <f>E61/E62*100</f>
        <v>0.26809651474530832</v>
      </c>
      <c r="F60" s="9">
        <f>F61/F62*100</f>
        <v>0.31517334533993696</v>
      </c>
      <c r="G60" s="3" t="s">
        <v>107</v>
      </c>
    </row>
    <row r="61" spans="1:7" ht="45">
      <c r="A61" s="8"/>
      <c r="B61" s="7" t="s">
        <v>105</v>
      </c>
      <c r="C61" s="54" t="s">
        <v>106</v>
      </c>
      <c r="D61" s="52" t="s">
        <v>1237</v>
      </c>
      <c r="E61" s="53">
        <v>6</v>
      </c>
      <c r="F61" s="53">
        <v>7</v>
      </c>
    </row>
    <row r="62" spans="1:7" ht="45">
      <c r="A62" s="8"/>
      <c r="B62" s="7" t="s">
        <v>21</v>
      </c>
      <c r="C62" s="56" t="s">
        <v>22</v>
      </c>
      <c r="D62" s="6" t="s">
        <v>1237</v>
      </c>
      <c r="E62" s="12">
        <v>2238</v>
      </c>
      <c r="F62" s="12">
        <v>2221</v>
      </c>
    </row>
    <row r="63" spans="1:7" ht="30">
      <c r="A63" s="10" t="s">
        <v>109</v>
      </c>
      <c r="B63" s="11" t="s">
        <v>108</v>
      </c>
      <c r="C63" s="57"/>
      <c r="D63" s="8"/>
      <c r="E63" s="8"/>
      <c r="F63" s="8"/>
    </row>
    <row r="64" spans="1:7" ht="30">
      <c r="A64" s="6" t="s">
        <v>111</v>
      </c>
      <c r="B64" s="7" t="s">
        <v>110</v>
      </c>
      <c r="C64" s="57"/>
      <c r="D64" s="6" t="s">
        <v>1430</v>
      </c>
      <c r="E64" s="9">
        <f>E65/E66</f>
        <v>22.519659936238046</v>
      </c>
      <c r="F64" s="9">
        <f>F65/F66</f>
        <v>25.261456825856246</v>
      </c>
      <c r="G64" s="3" t="s">
        <v>116</v>
      </c>
    </row>
    <row r="65" spans="1:7" ht="45">
      <c r="A65" s="8"/>
      <c r="B65" s="7" t="s">
        <v>112</v>
      </c>
      <c r="C65" s="56" t="s">
        <v>113</v>
      </c>
      <c r="D65" s="6" t="s">
        <v>1430</v>
      </c>
      <c r="E65" s="12">
        <v>42382</v>
      </c>
      <c r="F65" s="12">
        <v>52367</v>
      </c>
    </row>
    <row r="66" spans="1:7" ht="45">
      <c r="A66" s="8"/>
      <c r="B66" s="7" t="s">
        <v>114</v>
      </c>
      <c r="C66" s="56" t="s">
        <v>115</v>
      </c>
      <c r="D66" s="6" t="s">
        <v>1237</v>
      </c>
      <c r="E66" s="12">
        <v>1882</v>
      </c>
      <c r="F66" s="12">
        <v>2073</v>
      </c>
    </row>
    <row r="67" spans="1:7" ht="45">
      <c r="A67" s="10" t="s">
        <v>118</v>
      </c>
      <c r="B67" s="11" t="s">
        <v>117</v>
      </c>
      <c r="C67" s="57"/>
      <c r="D67" s="8"/>
      <c r="E67" s="8"/>
      <c r="F67" s="8"/>
    </row>
    <row r="68" spans="1:7" ht="75">
      <c r="A68" s="6" t="s">
        <v>120</v>
      </c>
      <c r="B68" s="7" t="s">
        <v>119</v>
      </c>
      <c r="C68" s="57"/>
      <c r="D68" s="6" t="s">
        <v>10</v>
      </c>
      <c r="E68" s="9">
        <f>E69/E70*100</f>
        <v>90</v>
      </c>
      <c r="F68" s="9">
        <f>F69/F70*100</f>
        <v>94.444444444444443</v>
      </c>
      <c r="G68" s="3" t="s">
        <v>125</v>
      </c>
    </row>
    <row r="69" spans="1:7" ht="45">
      <c r="A69" s="8"/>
      <c r="B69" s="7" t="s">
        <v>121</v>
      </c>
      <c r="C69" s="56" t="s">
        <v>122</v>
      </c>
      <c r="D69" s="6" t="s">
        <v>1429</v>
      </c>
      <c r="E69" s="12">
        <v>18</v>
      </c>
      <c r="F69" s="12">
        <v>17</v>
      </c>
      <c r="G69" s="3"/>
    </row>
    <row r="70" spans="1:7" ht="45">
      <c r="A70" s="8"/>
      <c r="B70" s="7" t="s">
        <v>124</v>
      </c>
      <c r="C70" s="56" t="s">
        <v>123</v>
      </c>
      <c r="D70" s="6" t="s">
        <v>1429</v>
      </c>
      <c r="E70" s="12">
        <v>20</v>
      </c>
      <c r="F70" s="12">
        <v>18</v>
      </c>
    </row>
    <row r="71" spans="1:7" ht="30">
      <c r="A71" s="10" t="s">
        <v>127</v>
      </c>
      <c r="B71" s="11" t="s">
        <v>126</v>
      </c>
      <c r="C71" s="57"/>
      <c r="D71" s="8"/>
      <c r="E71" s="8"/>
      <c r="F71" s="8"/>
    </row>
    <row r="72" spans="1:7" ht="60">
      <c r="A72" s="6" t="s">
        <v>129</v>
      </c>
      <c r="B72" s="7" t="s">
        <v>128</v>
      </c>
      <c r="C72" s="57"/>
      <c r="D72" s="6" t="s">
        <v>1431</v>
      </c>
      <c r="E72" s="9">
        <f>E73/E74</f>
        <v>211.34994686503717</v>
      </c>
      <c r="F72" s="9">
        <f>F73/F74</f>
        <v>200.41095031355525</v>
      </c>
      <c r="G72" s="3" t="s">
        <v>1489</v>
      </c>
    </row>
    <row r="73" spans="1:7" ht="30">
      <c r="A73" s="8"/>
      <c r="B73" s="7" t="s">
        <v>130</v>
      </c>
      <c r="C73" s="56" t="s">
        <v>131</v>
      </c>
      <c r="D73" s="6" t="s">
        <v>1431</v>
      </c>
      <c r="E73" s="12">
        <v>397760.6</v>
      </c>
      <c r="F73" s="12">
        <v>415451.9</v>
      </c>
    </row>
    <row r="74" spans="1:7" ht="30">
      <c r="A74" s="8"/>
      <c r="B74" s="7" t="s">
        <v>132</v>
      </c>
      <c r="C74" s="56" t="s">
        <v>115</v>
      </c>
      <c r="D74" s="6" t="s">
        <v>1237</v>
      </c>
      <c r="E74" s="12">
        <v>1882</v>
      </c>
      <c r="F74" s="12">
        <v>2073</v>
      </c>
    </row>
    <row r="75" spans="1:7" ht="60">
      <c r="A75" s="6" t="s">
        <v>133</v>
      </c>
      <c r="B75" s="7" t="s">
        <v>134</v>
      </c>
      <c r="C75" s="57"/>
      <c r="D75" s="14" t="s">
        <v>10</v>
      </c>
      <c r="E75" s="9">
        <f>E76/E77*100</f>
        <v>2.6765345788396342</v>
      </c>
      <c r="F75" s="9">
        <f>F76/F77*100</f>
        <v>2.904596175874993</v>
      </c>
      <c r="G75" s="3" t="s">
        <v>1489</v>
      </c>
    </row>
    <row r="76" spans="1:7" ht="45">
      <c r="A76" s="8"/>
      <c r="B76" s="7" t="s">
        <v>135</v>
      </c>
      <c r="C76" s="56" t="s">
        <v>136</v>
      </c>
      <c r="D76" s="6" t="s">
        <v>1431</v>
      </c>
      <c r="E76" s="12">
        <v>10646.2</v>
      </c>
      <c r="F76" s="12">
        <v>12067.2</v>
      </c>
    </row>
    <row r="77" spans="1:7" ht="30">
      <c r="A77" s="8"/>
      <c r="B77" s="7" t="s">
        <v>130</v>
      </c>
      <c r="C77" s="56" t="s">
        <v>131</v>
      </c>
      <c r="D77" s="6" t="s">
        <v>1431</v>
      </c>
      <c r="E77" s="12">
        <v>397760.6</v>
      </c>
      <c r="F77" s="12">
        <v>415451.9</v>
      </c>
    </row>
    <row r="78" spans="1:7" ht="30">
      <c r="A78" s="10" t="s">
        <v>138</v>
      </c>
      <c r="B78" s="11" t="s">
        <v>137</v>
      </c>
      <c r="C78" s="57"/>
      <c r="D78" s="8"/>
      <c r="E78" s="8"/>
      <c r="F78" s="8"/>
    </row>
    <row r="79" spans="1:7" ht="45">
      <c r="A79" s="6" t="s">
        <v>140</v>
      </c>
      <c r="B79" s="7" t="s">
        <v>139</v>
      </c>
      <c r="C79" s="57"/>
      <c r="D79" s="14" t="s">
        <v>10</v>
      </c>
      <c r="E79" s="9">
        <f>E80/E81*100</f>
        <v>0</v>
      </c>
      <c r="F79" s="9">
        <f>F80/F81*100</f>
        <v>0</v>
      </c>
      <c r="G79" s="3" t="s">
        <v>107</v>
      </c>
    </row>
    <row r="80" spans="1:7" ht="45">
      <c r="A80" s="8"/>
      <c r="B80" s="7" t="s">
        <v>141</v>
      </c>
      <c r="C80" s="56" t="s">
        <v>142</v>
      </c>
      <c r="D80" s="6" t="s">
        <v>1429</v>
      </c>
      <c r="E80" s="12">
        <v>0</v>
      </c>
      <c r="F80" s="12">
        <v>0</v>
      </c>
    </row>
    <row r="81" spans="1:7" ht="30">
      <c r="A81" s="8"/>
      <c r="B81" s="7" t="s">
        <v>73</v>
      </c>
      <c r="C81" s="54" t="s">
        <v>74</v>
      </c>
      <c r="D81" s="52" t="s">
        <v>1429</v>
      </c>
      <c r="E81" s="53">
        <v>25</v>
      </c>
      <c r="F81" s="53">
        <v>25</v>
      </c>
    </row>
    <row r="82" spans="1:7" ht="45">
      <c r="A82" s="6" t="s">
        <v>144</v>
      </c>
      <c r="B82" s="7" t="s">
        <v>143</v>
      </c>
      <c r="C82" s="57"/>
      <c r="D82" s="14" t="s">
        <v>10</v>
      </c>
      <c r="E82" s="9">
        <f>E83/E84*100</f>
        <v>20</v>
      </c>
      <c r="F82" s="9">
        <f>F83/F84*100</f>
        <v>24</v>
      </c>
      <c r="G82" s="3" t="s">
        <v>147</v>
      </c>
    </row>
    <row r="83" spans="1:7" ht="30">
      <c r="A83" s="8"/>
      <c r="B83" s="7" t="s">
        <v>145</v>
      </c>
      <c r="C83" s="56" t="s">
        <v>146</v>
      </c>
      <c r="D83" s="6" t="s">
        <v>1429</v>
      </c>
      <c r="E83" s="12">
        <v>5</v>
      </c>
      <c r="F83" s="12">
        <v>6</v>
      </c>
    </row>
    <row r="84" spans="1:7" ht="30">
      <c r="A84" s="8"/>
      <c r="B84" s="7" t="s">
        <v>88</v>
      </c>
      <c r="C84" s="54" t="s">
        <v>74</v>
      </c>
      <c r="D84" s="52" t="s">
        <v>1429</v>
      </c>
      <c r="E84" s="53">
        <v>25</v>
      </c>
      <c r="F84" s="53">
        <v>25</v>
      </c>
    </row>
  </sheetData>
  <mergeCells count="8">
    <mergeCell ref="B36:B37"/>
    <mergeCell ref="A36:A37"/>
    <mergeCell ref="A3:E3"/>
    <mergeCell ref="A4:E4"/>
    <mergeCell ref="A7:E7"/>
    <mergeCell ref="A8:E8"/>
    <mergeCell ref="B16:B17"/>
    <mergeCell ref="A16:A17"/>
  </mergeCells>
  <pageMargins left="0.70866141732283472" right="0.70866141732283472" top="0.74803149606299213" bottom="0.74803149606299213" header="0.31496062992125984" footer="0.31496062992125984"/>
  <pageSetup paperSize="9" scale="46" fitToHeight="2" orientation="portrait" horizontalDpi="0" verticalDpi="0" r:id="rId1"/>
</worksheet>
</file>

<file path=xl/worksheets/sheet3.xml><?xml version="1.0" encoding="utf-8"?>
<worksheet xmlns="http://schemas.openxmlformats.org/spreadsheetml/2006/main" xmlns:r="http://schemas.openxmlformats.org/officeDocument/2006/relationships">
  <sheetPr>
    <pageSetUpPr fitToPage="1"/>
  </sheetPr>
  <dimension ref="A3:H223"/>
  <sheetViews>
    <sheetView topLeftCell="A208" zoomScale="90" zoomScaleNormal="90" workbookViewId="0">
      <selection activeCell="F217" sqref="F217"/>
    </sheetView>
  </sheetViews>
  <sheetFormatPr defaultRowHeight="15"/>
  <cols>
    <col min="2" max="2" width="75.140625" customWidth="1"/>
    <col min="3" max="3" width="20.140625" customWidth="1"/>
    <col min="4" max="4" width="16.140625" customWidth="1"/>
    <col min="5" max="6" width="14" customWidth="1"/>
    <col min="7" max="7" width="41.85546875" customWidth="1"/>
  </cols>
  <sheetData>
    <row r="3" spans="1:7" ht="18.75">
      <c r="A3" s="69" t="s">
        <v>0</v>
      </c>
      <c r="B3" s="69"/>
      <c r="C3" s="69"/>
      <c r="D3" s="69"/>
      <c r="E3" s="69"/>
      <c r="F3" s="49"/>
      <c r="G3" s="15"/>
    </row>
    <row r="4" spans="1:7" ht="18.75">
      <c r="A4" s="69" t="s">
        <v>1</v>
      </c>
      <c r="B4" s="69"/>
      <c r="C4" s="69"/>
      <c r="D4" s="69"/>
      <c r="E4" s="69"/>
      <c r="F4" s="49"/>
      <c r="G4" s="13"/>
    </row>
    <row r="5" spans="1:7">
      <c r="A5" s="1"/>
      <c r="B5" s="1"/>
      <c r="C5" s="1"/>
      <c r="D5" s="1"/>
      <c r="E5" s="1"/>
      <c r="F5" s="1"/>
      <c r="G5" s="1"/>
    </row>
    <row r="6" spans="1:7" ht="45">
      <c r="A6" s="4" t="s">
        <v>7</v>
      </c>
      <c r="B6" s="4" t="s">
        <v>502</v>
      </c>
      <c r="C6" s="5" t="s">
        <v>11</v>
      </c>
      <c r="D6" s="5" t="s">
        <v>12</v>
      </c>
      <c r="E6" s="5" t="s">
        <v>1491</v>
      </c>
      <c r="F6" s="5" t="s">
        <v>1492</v>
      </c>
      <c r="G6" s="2" t="s">
        <v>17</v>
      </c>
    </row>
    <row r="7" spans="1:7">
      <c r="A7" s="67" t="s">
        <v>4</v>
      </c>
      <c r="B7" s="67"/>
      <c r="C7" s="67"/>
      <c r="D7" s="67"/>
      <c r="E7" s="67"/>
      <c r="F7" s="50"/>
    </row>
    <row r="8" spans="1:7">
      <c r="A8" s="67" t="s">
        <v>148</v>
      </c>
      <c r="B8" s="67"/>
      <c r="C8" s="67"/>
      <c r="D8" s="67"/>
      <c r="E8" s="67"/>
      <c r="F8" s="50"/>
    </row>
    <row r="9" spans="1:7" ht="60">
      <c r="A9" s="10" t="s">
        <v>150</v>
      </c>
      <c r="B9" s="18" t="s">
        <v>149</v>
      </c>
      <c r="C9" s="7"/>
      <c r="D9" s="8"/>
      <c r="E9" s="8"/>
      <c r="F9" s="8"/>
    </row>
    <row r="10" spans="1:7" ht="60">
      <c r="A10" s="6" t="s">
        <v>152</v>
      </c>
      <c r="B10" s="19" t="s">
        <v>151</v>
      </c>
      <c r="C10" s="7"/>
      <c r="D10" s="6" t="s">
        <v>10</v>
      </c>
      <c r="E10" s="9">
        <f>(E11+E12+E13+E14)/E15*100</f>
        <v>93.755718206770354</v>
      </c>
      <c r="F10" s="9">
        <f>(F11+F12+F13+F14)/F15*100</f>
        <v>93.855884346058289</v>
      </c>
      <c r="G10" s="3" t="s">
        <v>30</v>
      </c>
    </row>
    <row r="11" spans="1:7" ht="60">
      <c r="A11" s="8"/>
      <c r="B11" s="19" t="s">
        <v>153</v>
      </c>
      <c r="C11" s="56" t="s">
        <v>154</v>
      </c>
      <c r="D11" s="6" t="s">
        <v>1237</v>
      </c>
      <c r="E11" s="6">
        <v>4066</v>
      </c>
      <c r="F11" s="6">
        <v>4125</v>
      </c>
    </row>
    <row r="12" spans="1:7" ht="30">
      <c r="A12" s="8"/>
      <c r="B12" s="19" t="s">
        <v>155</v>
      </c>
      <c r="C12" s="56" t="s">
        <v>156</v>
      </c>
      <c r="D12" s="6" t="s">
        <v>1237</v>
      </c>
      <c r="E12" s="6">
        <v>33</v>
      </c>
      <c r="F12" s="6">
        <v>30</v>
      </c>
    </row>
    <row r="13" spans="1:7" ht="45">
      <c r="A13" s="8"/>
      <c r="B13" s="19" t="s">
        <v>157</v>
      </c>
      <c r="C13" s="56" t="s">
        <v>158</v>
      </c>
      <c r="D13" s="6" t="s">
        <v>1237</v>
      </c>
      <c r="E13" s="6">
        <v>0</v>
      </c>
      <c r="F13" s="6"/>
    </row>
    <row r="14" spans="1:7" ht="60">
      <c r="A14" s="8"/>
      <c r="B14" s="19" t="s">
        <v>159</v>
      </c>
      <c r="C14" s="56" t="s">
        <v>160</v>
      </c>
      <c r="D14" s="6" t="s">
        <v>1237</v>
      </c>
      <c r="E14" s="6">
        <v>0</v>
      </c>
      <c r="F14" s="6"/>
    </row>
    <row r="15" spans="1:7" ht="30">
      <c r="A15" s="8"/>
      <c r="B15" s="19" t="s">
        <v>161</v>
      </c>
      <c r="C15" s="56" t="s">
        <v>162</v>
      </c>
      <c r="D15" s="6" t="s">
        <v>1237</v>
      </c>
      <c r="E15" s="6">
        <v>4372</v>
      </c>
      <c r="F15" s="52">
        <v>4427</v>
      </c>
    </row>
    <row r="16" spans="1:7" ht="75">
      <c r="A16" s="6" t="s">
        <v>165</v>
      </c>
      <c r="B16" s="19" t="s">
        <v>164</v>
      </c>
      <c r="C16" s="57"/>
      <c r="D16" s="6" t="s">
        <v>10</v>
      </c>
      <c r="E16" s="58">
        <f>E17/E18*100</f>
        <v>0</v>
      </c>
      <c r="F16" s="58">
        <f>F17/F18*100</f>
        <v>0</v>
      </c>
      <c r="G16" s="3" t="s">
        <v>169</v>
      </c>
    </row>
    <row r="17" spans="1:7" ht="105">
      <c r="A17" s="8"/>
      <c r="B17" s="19" t="s">
        <v>166</v>
      </c>
      <c r="C17" s="56" t="s">
        <v>167</v>
      </c>
      <c r="D17" s="6" t="s">
        <v>1237</v>
      </c>
      <c r="E17" s="56"/>
      <c r="F17" s="56"/>
    </row>
    <row r="18" spans="1:7" ht="60">
      <c r="A18" s="8"/>
      <c r="B18" s="19" t="s">
        <v>168</v>
      </c>
      <c r="C18" s="56" t="s">
        <v>154</v>
      </c>
      <c r="D18" s="6" t="s">
        <v>1237</v>
      </c>
      <c r="E18" s="56">
        <v>4066</v>
      </c>
      <c r="F18" s="56">
        <v>4125</v>
      </c>
    </row>
    <row r="19" spans="1:7" ht="75">
      <c r="A19" s="6" t="s">
        <v>171</v>
      </c>
      <c r="B19" s="19" t="s">
        <v>170</v>
      </c>
      <c r="C19" s="57"/>
      <c r="D19" s="6" t="s">
        <v>10</v>
      </c>
      <c r="E19" s="58" t="e">
        <f>E20/E21*100</f>
        <v>#DIV/0!</v>
      </c>
      <c r="F19" s="58" t="e">
        <f>F20/F21*100</f>
        <v>#DIV/0!</v>
      </c>
      <c r="G19" s="3" t="s">
        <v>116</v>
      </c>
    </row>
    <row r="20" spans="1:7" ht="75">
      <c r="A20" s="8"/>
      <c r="B20" s="19" t="s">
        <v>172</v>
      </c>
      <c r="C20" s="56" t="s">
        <v>173</v>
      </c>
      <c r="D20" s="6" t="s">
        <v>1237</v>
      </c>
      <c r="E20" s="59"/>
      <c r="F20" s="59"/>
    </row>
    <row r="21" spans="1:7" ht="75">
      <c r="A21" s="8"/>
      <c r="B21" s="19" t="s">
        <v>174</v>
      </c>
      <c r="C21" s="56" t="s">
        <v>173</v>
      </c>
      <c r="D21" s="6" t="s">
        <v>1237</v>
      </c>
      <c r="E21" s="59"/>
      <c r="F21" s="59"/>
      <c r="G21" s="3"/>
    </row>
    <row r="22" spans="1:7" ht="45">
      <c r="A22" s="10" t="s">
        <v>176</v>
      </c>
      <c r="B22" s="20" t="s">
        <v>175</v>
      </c>
      <c r="C22" s="57"/>
      <c r="D22" s="6"/>
      <c r="E22" s="12"/>
      <c r="F22" s="12"/>
    </row>
    <row r="23" spans="1:7" ht="75">
      <c r="A23" s="6" t="s">
        <v>184</v>
      </c>
      <c r="B23" s="19" t="s">
        <v>177</v>
      </c>
      <c r="C23" s="57"/>
      <c r="D23" s="6" t="s">
        <v>10</v>
      </c>
      <c r="E23" s="9">
        <f>(E24+E25)/E26*100</f>
        <v>17.855386128873583</v>
      </c>
      <c r="F23" s="9">
        <f>(F24+F25)/F26*100</f>
        <v>18.278787878787877</v>
      </c>
      <c r="G23" s="3" t="s">
        <v>183</v>
      </c>
    </row>
    <row r="24" spans="1:7" ht="90">
      <c r="A24" s="8"/>
      <c r="B24" s="19" t="s">
        <v>178</v>
      </c>
      <c r="C24" s="56" t="s">
        <v>179</v>
      </c>
      <c r="D24" s="6" t="s">
        <v>1237</v>
      </c>
      <c r="E24" s="12">
        <v>726</v>
      </c>
      <c r="F24" s="12">
        <v>754</v>
      </c>
    </row>
    <row r="25" spans="1:7" ht="90">
      <c r="A25" s="8"/>
      <c r="B25" s="19" t="s">
        <v>180</v>
      </c>
      <c r="C25" s="56" t="s">
        <v>181</v>
      </c>
      <c r="D25" s="6" t="s">
        <v>1237</v>
      </c>
      <c r="E25" s="12">
        <v>0</v>
      </c>
      <c r="F25" s="12">
        <v>0</v>
      </c>
    </row>
    <row r="26" spans="1:7" ht="90">
      <c r="A26" s="8"/>
      <c r="B26" s="19" t="s">
        <v>182</v>
      </c>
      <c r="C26" s="56" t="s">
        <v>154</v>
      </c>
      <c r="D26" s="6" t="s">
        <v>1237</v>
      </c>
      <c r="E26" s="12">
        <v>4066</v>
      </c>
      <c r="F26" s="12">
        <v>4125</v>
      </c>
    </row>
    <row r="27" spans="1:7" ht="75">
      <c r="A27" s="6" t="s">
        <v>186</v>
      </c>
      <c r="B27" s="19" t="s">
        <v>185</v>
      </c>
      <c r="C27" s="56"/>
      <c r="D27" s="6" t="s">
        <v>10</v>
      </c>
      <c r="E27" s="9">
        <f>E28/E29*100</f>
        <v>0</v>
      </c>
      <c r="F27" s="9">
        <f>F28/F29*100</f>
        <v>0</v>
      </c>
      <c r="G27" s="3" t="s">
        <v>169</v>
      </c>
    </row>
    <row r="28" spans="1:7" ht="90">
      <c r="A28" s="8"/>
      <c r="B28" s="19" t="s">
        <v>187</v>
      </c>
      <c r="C28" s="56" t="s">
        <v>188</v>
      </c>
      <c r="D28" s="6" t="s">
        <v>1237</v>
      </c>
      <c r="E28" s="12">
        <v>0</v>
      </c>
      <c r="F28" s="12">
        <v>0</v>
      </c>
    </row>
    <row r="29" spans="1:7" ht="75">
      <c r="A29" s="8"/>
      <c r="B29" s="19" t="s">
        <v>189</v>
      </c>
      <c r="C29" s="56" t="s">
        <v>154</v>
      </c>
      <c r="D29" s="6" t="s">
        <v>1237</v>
      </c>
      <c r="E29" s="12">
        <v>4066</v>
      </c>
      <c r="F29" s="12">
        <v>4125</v>
      </c>
    </row>
    <row r="30" spans="1:7" ht="60">
      <c r="A30" s="10" t="s">
        <v>196</v>
      </c>
      <c r="B30" s="20" t="s">
        <v>190</v>
      </c>
      <c r="C30" s="57"/>
      <c r="D30" s="8"/>
      <c r="E30" s="8"/>
      <c r="F30" s="8"/>
    </row>
    <row r="31" spans="1:7" ht="75">
      <c r="A31" s="6" t="s">
        <v>197</v>
      </c>
      <c r="B31" s="19" t="s">
        <v>191</v>
      </c>
      <c r="C31" s="57"/>
      <c r="D31" s="6" t="s">
        <v>1237</v>
      </c>
      <c r="E31" s="9">
        <f>E32/(E33+E34)</f>
        <v>8.0197238658777117</v>
      </c>
      <c r="F31" s="9">
        <f>F32/(F33+F34)</f>
        <v>8.1041257367387036</v>
      </c>
      <c r="G31" s="3" t="s">
        <v>198</v>
      </c>
    </row>
    <row r="32" spans="1:7" ht="60">
      <c r="A32" s="8"/>
      <c r="B32" s="19" t="s">
        <v>192</v>
      </c>
      <c r="C32" s="56" t="s">
        <v>154</v>
      </c>
      <c r="D32" s="6" t="s">
        <v>1237</v>
      </c>
      <c r="E32" s="12">
        <v>4066</v>
      </c>
      <c r="F32" s="12">
        <v>4125</v>
      </c>
    </row>
    <row r="33" spans="1:7" ht="45">
      <c r="A33" s="77"/>
      <c r="B33" s="77" t="s">
        <v>193</v>
      </c>
      <c r="C33" s="56" t="s">
        <v>194</v>
      </c>
      <c r="D33" s="6" t="s">
        <v>1237</v>
      </c>
      <c r="E33" s="12">
        <v>260</v>
      </c>
      <c r="F33" s="53">
        <v>259</v>
      </c>
    </row>
    <row r="34" spans="1:7" ht="45">
      <c r="A34" s="78"/>
      <c r="B34" s="78"/>
      <c r="C34" s="56" t="s">
        <v>195</v>
      </c>
      <c r="D34" s="6" t="s">
        <v>1237</v>
      </c>
      <c r="E34" s="12">
        <v>247</v>
      </c>
      <c r="F34" s="53">
        <v>250</v>
      </c>
    </row>
    <row r="35" spans="1:7" ht="75">
      <c r="A35" s="6" t="s">
        <v>200</v>
      </c>
      <c r="B35" s="19" t="s">
        <v>199</v>
      </c>
      <c r="C35" s="57"/>
      <c r="D35" s="6" t="s">
        <v>10</v>
      </c>
      <c r="E35" s="9">
        <f>(E36+E37)/(E38+E39)*100</f>
        <v>18.229166666666664</v>
      </c>
      <c r="F35" s="65">
        <f>(F36+F37)/(F38+F39)*100</f>
        <v>16.844919786096256</v>
      </c>
      <c r="G35" s="3" t="s">
        <v>169</v>
      </c>
    </row>
    <row r="36" spans="1:7" ht="45">
      <c r="A36" s="77"/>
      <c r="B36" s="77" t="s">
        <v>201</v>
      </c>
      <c r="C36" s="56" t="s">
        <v>202</v>
      </c>
      <c r="D36" s="6" t="s">
        <v>1237</v>
      </c>
      <c r="E36" s="12">
        <v>37</v>
      </c>
      <c r="F36" s="53">
        <v>34</v>
      </c>
    </row>
    <row r="37" spans="1:7" ht="45">
      <c r="A37" s="78"/>
      <c r="B37" s="78"/>
      <c r="C37" s="56" t="s">
        <v>203</v>
      </c>
      <c r="D37" s="6" t="s">
        <v>1237</v>
      </c>
      <c r="E37" s="12">
        <v>33</v>
      </c>
      <c r="F37" s="53">
        <v>29</v>
      </c>
    </row>
    <row r="38" spans="1:7" ht="45">
      <c r="A38" s="77"/>
      <c r="B38" s="77" t="s">
        <v>204</v>
      </c>
      <c r="C38" s="56" t="s">
        <v>205</v>
      </c>
      <c r="D38" s="6" t="s">
        <v>1237</v>
      </c>
      <c r="E38" s="12">
        <v>211</v>
      </c>
      <c r="F38" s="53">
        <v>205</v>
      </c>
    </row>
    <row r="39" spans="1:7" ht="45">
      <c r="A39" s="78"/>
      <c r="B39" s="78"/>
      <c r="C39" s="56" t="s">
        <v>206</v>
      </c>
      <c r="D39" s="6" t="s">
        <v>1237</v>
      </c>
      <c r="E39" s="12">
        <v>173</v>
      </c>
      <c r="F39" s="53">
        <v>169</v>
      </c>
    </row>
    <row r="40" spans="1:7" ht="45">
      <c r="A40" s="6" t="s">
        <v>207</v>
      </c>
      <c r="B40" s="19" t="s">
        <v>1432</v>
      </c>
      <c r="C40" s="56"/>
      <c r="D40" s="6"/>
      <c r="E40" s="9"/>
      <c r="F40" s="9"/>
      <c r="G40" s="3" t="s">
        <v>30</v>
      </c>
    </row>
    <row r="41" spans="1:7">
      <c r="A41" s="22"/>
      <c r="B41" s="44" t="s">
        <v>1433</v>
      </c>
      <c r="C41" s="56"/>
      <c r="D41" s="6" t="s">
        <v>10</v>
      </c>
      <c r="E41" s="9">
        <f>(((E43/E45)/12*1000)/E47*100)</f>
        <v>94.443467593559319</v>
      </c>
      <c r="F41" s="9">
        <f>(((F43/F45)/12*1000)/F47*100)</f>
        <v>96.42950428367601</v>
      </c>
      <c r="G41" s="3"/>
    </row>
    <row r="42" spans="1:7">
      <c r="A42" s="22"/>
      <c r="B42" s="19" t="s">
        <v>216</v>
      </c>
      <c r="C42" s="56"/>
      <c r="D42" s="6" t="s">
        <v>10</v>
      </c>
      <c r="E42" s="9">
        <f>(((E44/E46)/12*1000)/E47*100)</f>
        <v>101.84882737767606</v>
      </c>
      <c r="F42" s="9">
        <f>(((F44/F46)/12*1000)/F47*100)</f>
        <v>104.77491153398708</v>
      </c>
      <c r="G42" s="3"/>
    </row>
    <row r="43" spans="1:7" ht="75">
      <c r="A43" s="21"/>
      <c r="B43" s="19" t="s">
        <v>208</v>
      </c>
      <c r="C43" s="54" t="s">
        <v>209</v>
      </c>
      <c r="D43" s="52" t="s">
        <v>1431</v>
      </c>
      <c r="E43" s="53">
        <v>306545</v>
      </c>
      <c r="F43" s="53">
        <v>330971</v>
      </c>
    </row>
    <row r="44" spans="1:7" ht="75">
      <c r="A44" s="21"/>
      <c r="B44" s="19" t="s">
        <v>210</v>
      </c>
      <c r="C44" s="54" t="s">
        <v>211</v>
      </c>
      <c r="D44" s="52" t="s">
        <v>1431</v>
      </c>
      <c r="E44" s="53">
        <v>249269</v>
      </c>
      <c r="F44" s="53">
        <v>268619</v>
      </c>
    </row>
    <row r="45" spans="1:7" ht="60">
      <c r="A45" s="21"/>
      <c r="B45" s="19" t="s">
        <v>52</v>
      </c>
      <c r="C45" s="54" t="s">
        <v>53</v>
      </c>
      <c r="D45" s="52" t="s">
        <v>1237</v>
      </c>
      <c r="E45" s="53">
        <v>496</v>
      </c>
      <c r="F45" s="53">
        <v>494</v>
      </c>
    </row>
    <row r="46" spans="1:7" ht="60">
      <c r="A46" s="21"/>
      <c r="B46" s="19" t="s">
        <v>212</v>
      </c>
      <c r="C46" s="54" t="s">
        <v>213</v>
      </c>
      <c r="D46" s="52" t="s">
        <v>1237</v>
      </c>
      <c r="E46" s="53">
        <v>374</v>
      </c>
      <c r="F46" s="53">
        <v>369</v>
      </c>
    </row>
    <row r="47" spans="1:7" ht="30">
      <c r="A47" s="21"/>
      <c r="B47" s="19" t="s">
        <v>214</v>
      </c>
      <c r="C47" s="56" t="s">
        <v>215</v>
      </c>
      <c r="D47" s="6" t="s">
        <v>1431</v>
      </c>
      <c r="E47" s="47">
        <v>54533</v>
      </c>
      <c r="F47" s="47">
        <v>57899.1</v>
      </c>
    </row>
    <row r="48" spans="1:7" ht="60">
      <c r="A48" s="10" t="s">
        <v>219</v>
      </c>
      <c r="B48" s="20" t="s">
        <v>218</v>
      </c>
      <c r="C48" s="57"/>
      <c r="D48" s="6"/>
      <c r="E48" s="8"/>
      <c r="F48" s="8"/>
    </row>
    <row r="49" spans="1:8" ht="75">
      <c r="A49" s="6" t="s">
        <v>221</v>
      </c>
      <c r="B49" s="19" t="s">
        <v>220</v>
      </c>
      <c r="C49" s="57"/>
      <c r="D49" s="6" t="s">
        <v>1428</v>
      </c>
      <c r="E49" s="9">
        <f>(E50+E51+E52)/((E53-E54-E55)+(E56+0.1*E57))</f>
        <v>22.958753327550621</v>
      </c>
      <c r="F49" s="9">
        <f>(F50+F51+F52)/((F53-F54-F55)+(F56+0.1*F57))</f>
        <v>22.749851807943095</v>
      </c>
      <c r="G49" s="3" t="s">
        <v>236</v>
      </c>
    </row>
    <row r="50" spans="1:8" ht="30">
      <c r="A50" s="77"/>
      <c r="B50" s="77" t="s">
        <v>222</v>
      </c>
      <c r="C50" s="56" t="s">
        <v>223</v>
      </c>
      <c r="D50" s="6" t="s">
        <v>1428</v>
      </c>
      <c r="E50" s="12">
        <v>33509</v>
      </c>
      <c r="F50" s="12">
        <v>33509</v>
      </c>
      <c r="G50" s="23"/>
    </row>
    <row r="51" spans="1:8" ht="30">
      <c r="A51" s="78"/>
      <c r="B51" s="78"/>
      <c r="C51" s="56" t="s">
        <v>224</v>
      </c>
      <c r="D51" s="6" t="s">
        <v>1428</v>
      </c>
      <c r="E51" s="12">
        <v>43249</v>
      </c>
      <c r="F51" s="12">
        <v>43249</v>
      </c>
    </row>
    <row r="52" spans="1:8" ht="30">
      <c r="A52" s="19"/>
      <c r="B52" s="19" t="s">
        <v>225</v>
      </c>
      <c r="C52" s="56" t="s">
        <v>226</v>
      </c>
      <c r="D52" s="6" t="s">
        <v>1428</v>
      </c>
      <c r="E52" s="12">
        <v>0</v>
      </c>
      <c r="F52" s="12">
        <v>0</v>
      </c>
    </row>
    <row r="53" spans="1:8" ht="75">
      <c r="A53" s="8"/>
      <c r="B53" s="19" t="s">
        <v>189</v>
      </c>
      <c r="C53" s="56" t="s">
        <v>227</v>
      </c>
      <c r="D53" s="6" t="s">
        <v>1237</v>
      </c>
      <c r="E53" s="12">
        <v>4066</v>
      </c>
      <c r="F53" s="12">
        <v>4125</v>
      </c>
      <c r="G53" s="23"/>
    </row>
    <row r="54" spans="1:8" ht="90">
      <c r="A54" s="8"/>
      <c r="B54" s="19" t="s">
        <v>228</v>
      </c>
      <c r="C54" s="56" t="s">
        <v>229</v>
      </c>
      <c r="D54" s="6" t="s">
        <v>1237</v>
      </c>
      <c r="E54" s="12">
        <v>726</v>
      </c>
      <c r="F54" s="12">
        <v>754</v>
      </c>
    </row>
    <row r="55" spans="1:8" ht="90">
      <c r="A55" s="8"/>
      <c r="B55" s="19" t="s">
        <v>230</v>
      </c>
      <c r="C55" s="56" t="s">
        <v>231</v>
      </c>
      <c r="D55" s="6" t="s">
        <v>1237</v>
      </c>
      <c r="E55" s="12">
        <v>0</v>
      </c>
      <c r="F55" s="12">
        <v>0</v>
      </c>
    </row>
    <row r="56" spans="1:8" ht="30">
      <c r="A56" s="8"/>
      <c r="B56" s="19" t="s">
        <v>232</v>
      </c>
      <c r="C56" s="56" t="s">
        <v>233</v>
      </c>
      <c r="D56" s="6" t="s">
        <v>1237</v>
      </c>
      <c r="E56" s="12">
        <v>0</v>
      </c>
      <c r="F56" s="12">
        <v>0</v>
      </c>
      <c r="G56" s="23"/>
      <c r="H56" s="23"/>
    </row>
    <row r="57" spans="1:8" ht="30">
      <c r="A57" s="8"/>
      <c r="B57" s="19" t="s">
        <v>234</v>
      </c>
      <c r="C57" s="56" t="s">
        <v>235</v>
      </c>
      <c r="D57" s="6" t="s">
        <v>1237</v>
      </c>
      <c r="E57" s="12">
        <v>33</v>
      </c>
      <c r="F57" s="12">
        <v>30</v>
      </c>
    </row>
    <row r="58" spans="1:8" ht="75">
      <c r="A58" s="6" t="s">
        <v>257</v>
      </c>
      <c r="B58" s="19" t="s">
        <v>237</v>
      </c>
      <c r="C58" s="57"/>
      <c r="D58" s="6"/>
      <c r="E58" s="8"/>
      <c r="F58" s="8"/>
      <c r="G58" s="3" t="s">
        <v>256</v>
      </c>
    </row>
    <row r="59" spans="1:8">
      <c r="A59" s="6"/>
      <c r="B59" s="24" t="s">
        <v>77</v>
      </c>
      <c r="C59" s="57"/>
      <c r="D59" s="6" t="s">
        <v>10</v>
      </c>
      <c r="E59" s="9">
        <f>(E63+E64+E70)/(E73+E74+E75)*100</f>
        <v>77.777777777777786</v>
      </c>
      <c r="F59" s="9">
        <f>(F63+F64+F70)/(F73+F74+F75)*100</f>
        <v>93.333333333333329</v>
      </c>
      <c r="G59" s="3"/>
    </row>
    <row r="60" spans="1:8">
      <c r="A60" s="6"/>
      <c r="B60" s="24" t="s">
        <v>78</v>
      </c>
      <c r="C60" s="57"/>
      <c r="D60" s="6" t="s">
        <v>10</v>
      </c>
      <c r="E60" s="9">
        <f>(E65+E66+E71)/(E73+E74+E75)*100</f>
        <v>83.333333333333343</v>
      </c>
      <c r="F60" s="9">
        <f>(F65+F66+F71)/(F73+F74+F75)*100</f>
        <v>100</v>
      </c>
      <c r="G60" s="3"/>
    </row>
    <row r="61" spans="1:8">
      <c r="A61" s="6"/>
      <c r="B61" s="24" t="s">
        <v>79</v>
      </c>
      <c r="C61" s="57"/>
      <c r="D61" s="6" t="s">
        <v>10</v>
      </c>
      <c r="E61" s="9">
        <f>(E67+E68+E72)/(E73+E74+E75)*100</f>
        <v>83.333333333333343</v>
      </c>
      <c r="F61" s="9">
        <f>(F67+F68+F72)/(F73+F74+F75)*100</f>
        <v>100</v>
      </c>
      <c r="G61" s="3"/>
    </row>
    <row r="62" spans="1:8" ht="45">
      <c r="A62" s="8"/>
      <c r="B62" s="24" t="s">
        <v>238</v>
      </c>
      <c r="C62" s="56"/>
      <c r="D62" s="8"/>
      <c r="E62" s="12"/>
      <c r="F62" s="12"/>
    </row>
    <row r="63" spans="1:8" ht="30">
      <c r="A63" s="75"/>
      <c r="B63" s="75" t="s">
        <v>239</v>
      </c>
      <c r="C63" s="56" t="s">
        <v>240</v>
      </c>
      <c r="D63" s="6" t="s">
        <v>1429</v>
      </c>
      <c r="E63" s="12">
        <v>5</v>
      </c>
      <c r="F63" s="12">
        <v>5</v>
      </c>
    </row>
    <row r="64" spans="1:8" ht="30">
      <c r="A64" s="76"/>
      <c r="B64" s="76"/>
      <c r="C64" s="56" t="s">
        <v>241</v>
      </c>
      <c r="D64" s="6" t="s">
        <v>1429</v>
      </c>
      <c r="E64" s="12">
        <v>9</v>
      </c>
      <c r="F64" s="12">
        <v>9</v>
      </c>
    </row>
    <row r="65" spans="1:7" ht="30">
      <c r="A65" s="75"/>
      <c r="B65" s="75" t="s">
        <v>78</v>
      </c>
      <c r="C65" s="56" t="s">
        <v>242</v>
      </c>
      <c r="D65" s="6" t="s">
        <v>1429</v>
      </c>
      <c r="E65" s="12">
        <v>5</v>
      </c>
      <c r="F65" s="12">
        <v>5</v>
      </c>
    </row>
    <row r="66" spans="1:7" ht="30">
      <c r="A66" s="76"/>
      <c r="B66" s="76"/>
      <c r="C66" s="56" t="s">
        <v>243</v>
      </c>
      <c r="D66" s="6" t="s">
        <v>1429</v>
      </c>
      <c r="E66" s="12">
        <v>10</v>
      </c>
      <c r="F66" s="12">
        <v>10</v>
      </c>
    </row>
    <row r="67" spans="1:7" ht="30">
      <c r="A67" s="75"/>
      <c r="B67" s="75" t="s">
        <v>244</v>
      </c>
      <c r="C67" s="56" t="s">
        <v>245</v>
      </c>
      <c r="D67" s="6" t="s">
        <v>1429</v>
      </c>
      <c r="E67" s="12">
        <v>5</v>
      </c>
      <c r="F67" s="12">
        <v>5</v>
      </c>
    </row>
    <row r="68" spans="1:7" ht="30">
      <c r="A68" s="76"/>
      <c r="B68" s="76"/>
      <c r="C68" s="56" t="s">
        <v>246</v>
      </c>
      <c r="D68" s="6" t="s">
        <v>1429</v>
      </c>
      <c r="E68" s="12">
        <v>10</v>
      </c>
      <c r="F68" s="12">
        <v>10</v>
      </c>
    </row>
    <row r="69" spans="1:7" ht="30">
      <c r="A69" s="8"/>
      <c r="B69" s="24" t="s">
        <v>247</v>
      </c>
      <c r="C69" s="56"/>
      <c r="D69" s="8"/>
      <c r="E69" s="12"/>
      <c r="F69" s="12"/>
    </row>
    <row r="70" spans="1:7" ht="30">
      <c r="A70" s="8"/>
      <c r="B70" s="24" t="s">
        <v>239</v>
      </c>
      <c r="C70" s="56" t="s">
        <v>248</v>
      </c>
      <c r="D70" s="6" t="s">
        <v>1429</v>
      </c>
      <c r="E70" s="12">
        <v>0</v>
      </c>
      <c r="F70" s="12">
        <v>0</v>
      </c>
    </row>
    <row r="71" spans="1:7" ht="30">
      <c r="A71" s="8"/>
      <c r="B71" s="24" t="s">
        <v>78</v>
      </c>
      <c r="C71" s="56" t="s">
        <v>249</v>
      </c>
      <c r="D71" s="6" t="s">
        <v>1429</v>
      </c>
      <c r="E71" s="12">
        <v>0</v>
      </c>
      <c r="F71" s="12">
        <v>0</v>
      </c>
    </row>
    <row r="72" spans="1:7" ht="30">
      <c r="A72" s="8"/>
      <c r="B72" s="24" t="s">
        <v>244</v>
      </c>
      <c r="C72" s="56" t="s">
        <v>250</v>
      </c>
      <c r="D72" s="6" t="s">
        <v>1429</v>
      </c>
      <c r="E72" s="12">
        <v>0</v>
      </c>
      <c r="F72" s="12">
        <v>0</v>
      </c>
    </row>
    <row r="73" spans="1:7" ht="30">
      <c r="A73" s="75"/>
      <c r="B73" s="75" t="s">
        <v>251</v>
      </c>
      <c r="C73" s="56" t="s">
        <v>252</v>
      </c>
      <c r="D73" s="6" t="s">
        <v>1429</v>
      </c>
      <c r="E73" s="12">
        <v>5</v>
      </c>
      <c r="F73" s="12">
        <v>5</v>
      </c>
    </row>
    <row r="74" spans="1:7" ht="30">
      <c r="A74" s="76"/>
      <c r="B74" s="76"/>
      <c r="C74" s="56" t="s">
        <v>253</v>
      </c>
      <c r="D74" s="6" t="s">
        <v>1429</v>
      </c>
      <c r="E74" s="12">
        <v>13</v>
      </c>
      <c r="F74" s="12">
        <v>10</v>
      </c>
    </row>
    <row r="75" spans="1:7" ht="30">
      <c r="A75" s="8"/>
      <c r="B75" s="24" t="s">
        <v>254</v>
      </c>
      <c r="C75" s="56" t="s">
        <v>255</v>
      </c>
      <c r="D75" s="6" t="s">
        <v>1429</v>
      </c>
      <c r="E75" s="12">
        <v>0</v>
      </c>
      <c r="F75" s="12">
        <v>0</v>
      </c>
    </row>
    <row r="76" spans="1:7" ht="75">
      <c r="A76" s="6" t="s">
        <v>258</v>
      </c>
      <c r="B76" s="24" t="s">
        <v>273</v>
      </c>
      <c r="C76" s="57"/>
      <c r="D76" s="6"/>
      <c r="E76" s="9"/>
      <c r="F76" s="9"/>
      <c r="G76" s="3" t="s">
        <v>272</v>
      </c>
    </row>
    <row r="77" spans="1:7">
      <c r="A77" s="26"/>
      <c r="B77" s="27" t="s">
        <v>217</v>
      </c>
      <c r="C77" s="57"/>
      <c r="D77" s="6" t="s">
        <v>1429</v>
      </c>
      <c r="E77" s="9">
        <f>(E79+E80+E83)/(E85+E86)*100</f>
        <v>23.249573066601613</v>
      </c>
      <c r="F77" s="9">
        <f>(F79+F80+F83)/(F85+F86)*100</f>
        <v>30.084235860409148</v>
      </c>
      <c r="G77" s="3"/>
    </row>
    <row r="78" spans="1:7">
      <c r="A78" s="26"/>
      <c r="B78" s="27" t="s">
        <v>274</v>
      </c>
      <c r="C78" s="57"/>
      <c r="D78" s="6" t="s">
        <v>1429</v>
      </c>
      <c r="E78" s="9">
        <f>(E81+E82+E84)/(E85+E86)*100</f>
        <v>11.124664552329836</v>
      </c>
      <c r="F78" s="9">
        <f>(F81+F82+F84)/(F85+F86)*100</f>
        <v>14.584837545126353</v>
      </c>
      <c r="G78" s="3"/>
    </row>
    <row r="79" spans="1:7" ht="30">
      <c r="A79" s="75"/>
      <c r="B79" s="75" t="s">
        <v>259</v>
      </c>
      <c r="C79" s="56" t="s">
        <v>260</v>
      </c>
      <c r="D79" s="6" t="s">
        <v>1429</v>
      </c>
      <c r="E79" s="12">
        <v>536</v>
      </c>
      <c r="F79" s="12">
        <v>613</v>
      </c>
    </row>
    <row r="80" spans="1:7" ht="30">
      <c r="A80" s="76"/>
      <c r="B80" s="76"/>
      <c r="C80" s="56" t="s">
        <v>261</v>
      </c>
      <c r="D80" s="6" t="s">
        <v>1429</v>
      </c>
      <c r="E80" s="12">
        <v>417</v>
      </c>
      <c r="F80" s="12">
        <v>637</v>
      </c>
    </row>
    <row r="81" spans="1:7" ht="30">
      <c r="A81" s="75"/>
      <c r="B81" s="75" t="s">
        <v>262</v>
      </c>
      <c r="C81" s="56" t="s">
        <v>263</v>
      </c>
      <c r="D81" s="6" t="s">
        <v>1429</v>
      </c>
      <c r="E81" s="12">
        <v>201</v>
      </c>
      <c r="F81" s="12">
        <v>253</v>
      </c>
    </row>
    <row r="82" spans="1:7" ht="30">
      <c r="A82" s="76"/>
      <c r="B82" s="76"/>
      <c r="C82" s="56" t="s">
        <v>264</v>
      </c>
      <c r="D82" s="6" t="s">
        <v>1429</v>
      </c>
      <c r="E82" s="12">
        <v>255</v>
      </c>
      <c r="F82" s="12">
        <v>353</v>
      </c>
    </row>
    <row r="83" spans="1:7" ht="30">
      <c r="A83" s="25"/>
      <c r="B83" s="24" t="s">
        <v>265</v>
      </c>
      <c r="C83" s="56" t="s">
        <v>266</v>
      </c>
      <c r="D83" s="6" t="s">
        <v>1429</v>
      </c>
      <c r="E83" s="12">
        <v>0</v>
      </c>
      <c r="F83" s="12">
        <v>0</v>
      </c>
    </row>
    <row r="84" spans="1:7" ht="45">
      <c r="A84" s="25"/>
      <c r="B84" s="24" t="s">
        <v>267</v>
      </c>
      <c r="C84" s="56" t="s">
        <v>268</v>
      </c>
      <c r="D84" s="6" t="s">
        <v>1429</v>
      </c>
      <c r="E84" s="12">
        <v>0</v>
      </c>
      <c r="F84" s="12">
        <v>0</v>
      </c>
    </row>
    <row r="85" spans="1:7" ht="75">
      <c r="A85" s="25"/>
      <c r="B85" s="24" t="s">
        <v>189</v>
      </c>
      <c r="C85" s="56" t="s">
        <v>269</v>
      </c>
      <c r="D85" s="6" t="s">
        <v>1237</v>
      </c>
      <c r="E85" s="12">
        <v>4066</v>
      </c>
      <c r="F85" s="12">
        <v>4125</v>
      </c>
    </row>
    <row r="86" spans="1:7" ht="30">
      <c r="A86" s="25"/>
      <c r="B86" s="24" t="s">
        <v>270</v>
      </c>
      <c r="C86" s="56" t="s">
        <v>271</v>
      </c>
      <c r="D86" s="6" t="s">
        <v>1237</v>
      </c>
      <c r="E86" s="12">
        <v>33</v>
      </c>
      <c r="F86" s="12">
        <v>30</v>
      </c>
    </row>
    <row r="87" spans="1:7" ht="75">
      <c r="A87" s="6" t="s">
        <v>276</v>
      </c>
      <c r="B87" s="24" t="s">
        <v>275</v>
      </c>
      <c r="C87" s="57"/>
      <c r="D87" s="6" t="s">
        <v>10</v>
      </c>
      <c r="E87" s="9">
        <f>(E88+E89+E90)/(E91+E92+E93)*100</f>
        <v>0</v>
      </c>
      <c r="F87" s="9">
        <f>(F88+F89+F90)/(F91+F92+F93)*100</f>
        <v>6.666666666666667</v>
      </c>
      <c r="G87" s="3" t="s">
        <v>272</v>
      </c>
    </row>
    <row r="88" spans="1:7" ht="30">
      <c r="A88" s="75"/>
      <c r="B88" s="75" t="s">
        <v>277</v>
      </c>
      <c r="C88" s="56" t="s">
        <v>278</v>
      </c>
      <c r="D88" s="6" t="s">
        <v>1429</v>
      </c>
      <c r="E88" s="12">
        <v>0</v>
      </c>
      <c r="F88" s="12">
        <v>0</v>
      </c>
    </row>
    <row r="89" spans="1:7" ht="30">
      <c r="A89" s="76"/>
      <c r="B89" s="76"/>
      <c r="C89" s="56" t="s">
        <v>279</v>
      </c>
      <c r="D89" s="6" t="s">
        <v>1429</v>
      </c>
      <c r="E89" s="12">
        <v>0</v>
      </c>
      <c r="F89" s="12">
        <v>1</v>
      </c>
    </row>
    <row r="90" spans="1:7" ht="30" customHeight="1">
      <c r="A90" s="8"/>
      <c r="B90" s="24" t="s">
        <v>280</v>
      </c>
      <c r="C90" s="56" t="s">
        <v>281</v>
      </c>
      <c r="D90" s="6" t="s">
        <v>1429</v>
      </c>
      <c r="E90" s="12">
        <v>0</v>
      </c>
      <c r="F90" s="12">
        <v>0</v>
      </c>
    </row>
    <row r="91" spans="1:7" ht="30" customHeight="1">
      <c r="A91" s="75"/>
      <c r="B91" s="75" t="s">
        <v>251</v>
      </c>
      <c r="C91" s="56" t="s">
        <v>282</v>
      </c>
      <c r="D91" s="6" t="s">
        <v>1429</v>
      </c>
      <c r="E91" s="12">
        <v>5</v>
      </c>
      <c r="F91" s="12">
        <v>5</v>
      </c>
    </row>
    <row r="92" spans="1:7" ht="30" customHeight="1">
      <c r="A92" s="76"/>
      <c r="B92" s="76"/>
      <c r="C92" s="56" t="s">
        <v>283</v>
      </c>
      <c r="D92" s="6" t="s">
        <v>1429</v>
      </c>
      <c r="E92" s="12">
        <v>13</v>
      </c>
      <c r="F92" s="12">
        <v>10</v>
      </c>
    </row>
    <row r="93" spans="1:7" ht="30" customHeight="1">
      <c r="A93" s="8"/>
      <c r="B93" s="24" t="s">
        <v>284</v>
      </c>
      <c r="C93" s="56" t="s">
        <v>285</v>
      </c>
      <c r="D93" s="6" t="s">
        <v>1429</v>
      </c>
      <c r="E93" s="12">
        <v>0</v>
      </c>
      <c r="F93" s="12">
        <v>0</v>
      </c>
    </row>
    <row r="94" spans="1:7" ht="45">
      <c r="A94" s="10" t="s">
        <v>293</v>
      </c>
      <c r="B94" s="20" t="s">
        <v>286</v>
      </c>
      <c r="C94" s="57"/>
      <c r="D94" s="8"/>
      <c r="E94" s="8"/>
      <c r="F94" s="8"/>
    </row>
    <row r="95" spans="1:7" ht="75">
      <c r="A95" s="6" t="s">
        <v>292</v>
      </c>
      <c r="B95" s="24" t="s">
        <v>287</v>
      </c>
      <c r="C95" s="57"/>
      <c r="D95" s="6" t="s">
        <v>10</v>
      </c>
      <c r="E95" s="9">
        <f>E96/E97*100</f>
        <v>100</v>
      </c>
      <c r="F95" s="9">
        <f>F96/F97*100</f>
        <v>100</v>
      </c>
      <c r="G95" s="3" t="s">
        <v>272</v>
      </c>
    </row>
    <row r="96" spans="1:7" ht="180">
      <c r="A96" s="8"/>
      <c r="B96" s="24" t="s">
        <v>288</v>
      </c>
      <c r="C96" s="56" t="s">
        <v>289</v>
      </c>
      <c r="D96" s="6" t="s">
        <v>1237</v>
      </c>
      <c r="E96" s="12">
        <v>259</v>
      </c>
      <c r="F96" s="12">
        <v>275</v>
      </c>
    </row>
    <row r="97" spans="1:7" ht="75">
      <c r="A97" s="8"/>
      <c r="B97" s="24" t="s">
        <v>290</v>
      </c>
      <c r="C97" s="56" t="s">
        <v>291</v>
      </c>
      <c r="D97" s="6" t="s">
        <v>1237</v>
      </c>
      <c r="E97" s="12">
        <v>259</v>
      </c>
      <c r="F97" s="12">
        <v>275</v>
      </c>
    </row>
    <row r="98" spans="1:7" ht="75">
      <c r="A98" s="6" t="s">
        <v>295</v>
      </c>
      <c r="B98" s="24" t="s">
        <v>294</v>
      </c>
      <c r="C98" s="57"/>
      <c r="D98" s="6" t="s">
        <v>10</v>
      </c>
      <c r="E98" s="9">
        <f>E99/E100*100</f>
        <v>100</v>
      </c>
      <c r="F98" s="9">
        <f>F99/F100*100</f>
        <v>100</v>
      </c>
      <c r="G98" s="3" t="s">
        <v>272</v>
      </c>
    </row>
    <row r="99" spans="1:7" ht="165">
      <c r="A99" s="8"/>
      <c r="B99" s="24" t="s">
        <v>296</v>
      </c>
      <c r="C99" s="56" t="s">
        <v>297</v>
      </c>
      <c r="D99" s="6" t="s">
        <v>1237</v>
      </c>
      <c r="E99" s="12">
        <v>30</v>
      </c>
      <c r="F99" s="12">
        <v>34</v>
      </c>
    </row>
    <row r="100" spans="1:7" ht="60">
      <c r="A100" s="8"/>
      <c r="B100" s="24" t="s">
        <v>298</v>
      </c>
      <c r="C100" s="56" t="s">
        <v>299</v>
      </c>
      <c r="D100" s="6" t="s">
        <v>1237</v>
      </c>
      <c r="E100" s="12">
        <v>30</v>
      </c>
      <c r="F100" s="12">
        <v>34</v>
      </c>
    </row>
    <row r="101" spans="1:7" ht="15" customHeight="1">
      <c r="A101" s="10" t="s">
        <v>300</v>
      </c>
      <c r="B101" s="20" t="s">
        <v>301</v>
      </c>
      <c r="C101" s="57"/>
      <c r="D101" s="8"/>
      <c r="E101" s="8"/>
      <c r="F101" s="8"/>
    </row>
    <row r="102" spans="1:7" ht="75">
      <c r="A102" s="6" t="s">
        <v>306</v>
      </c>
      <c r="B102" s="66" t="s">
        <v>302</v>
      </c>
      <c r="C102" s="56"/>
      <c r="D102" s="6" t="s">
        <v>1434</v>
      </c>
      <c r="E102" s="9">
        <v>1.7</v>
      </c>
      <c r="F102" s="9">
        <v>1.4</v>
      </c>
      <c r="G102" s="3" t="s">
        <v>169</v>
      </c>
    </row>
    <row r="103" spans="1:7" ht="80.25" customHeight="1">
      <c r="A103" s="8"/>
      <c r="B103" s="66" t="s">
        <v>303</v>
      </c>
      <c r="C103" s="56" t="s">
        <v>304</v>
      </c>
      <c r="D103" s="6" t="s">
        <v>1435</v>
      </c>
      <c r="E103" s="48">
        <v>67.7</v>
      </c>
      <c r="F103" s="48">
        <v>60.3</v>
      </c>
    </row>
    <row r="104" spans="1:7" ht="75">
      <c r="A104" s="8"/>
      <c r="B104" s="66" t="s">
        <v>305</v>
      </c>
      <c r="C104" s="56" t="s">
        <v>304</v>
      </c>
      <c r="D104" s="6" t="s">
        <v>1435</v>
      </c>
      <c r="E104" s="48">
        <v>40.4</v>
      </c>
      <c r="F104" s="48">
        <v>44.4</v>
      </c>
    </row>
    <row r="105" spans="1:7" ht="43.5" customHeight="1">
      <c r="A105" s="6" t="s">
        <v>308</v>
      </c>
      <c r="B105" s="24" t="s">
        <v>1443</v>
      </c>
      <c r="C105" s="56"/>
      <c r="D105" s="8"/>
      <c r="E105" s="12"/>
      <c r="F105" s="12"/>
      <c r="G105" s="3" t="s">
        <v>169</v>
      </c>
    </row>
    <row r="106" spans="1:7" ht="45">
      <c r="A106" s="8"/>
      <c r="B106" s="24" t="s">
        <v>309</v>
      </c>
      <c r="C106" s="56" t="s">
        <v>304</v>
      </c>
      <c r="D106" s="8"/>
      <c r="E106" s="12"/>
      <c r="F106" s="12"/>
      <c r="G106" s="3"/>
    </row>
    <row r="107" spans="1:7">
      <c r="A107" s="8"/>
      <c r="B107" s="24" t="s">
        <v>310</v>
      </c>
      <c r="C107" s="56"/>
      <c r="D107" s="6" t="s">
        <v>1435</v>
      </c>
      <c r="E107" s="48">
        <v>62.8</v>
      </c>
      <c r="F107" s="48">
        <v>59</v>
      </c>
    </row>
    <row r="108" spans="1:7">
      <c r="A108" s="8"/>
      <c r="B108" s="24" t="s">
        <v>311</v>
      </c>
      <c r="C108" s="56"/>
      <c r="D108" s="6" t="s">
        <v>1435</v>
      </c>
      <c r="E108" s="48">
        <v>42.7</v>
      </c>
      <c r="F108" s="48">
        <v>37.299999999999997</v>
      </c>
    </row>
    <row r="109" spans="1:7" ht="75">
      <c r="A109" s="6" t="s">
        <v>312</v>
      </c>
      <c r="B109" s="24" t="s">
        <v>1442</v>
      </c>
      <c r="C109" s="56"/>
      <c r="D109" s="8"/>
      <c r="E109" s="12"/>
      <c r="F109" s="12"/>
      <c r="G109" s="3" t="s">
        <v>169</v>
      </c>
    </row>
    <row r="110" spans="1:7" ht="15" customHeight="1">
      <c r="A110" s="8"/>
      <c r="B110" s="24" t="s">
        <v>315</v>
      </c>
      <c r="C110" s="56" t="s">
        <v>316</v>
      </c>
      <c r="D110" s="8"/>
      <c r="E110" s="12"/>
      <c r="F110" s="12"/>
    </row>
    <row r="111" spans="1:7">
      <c r="A111" s="8"/>
      <c r="B111" s="24" t="s">
        <v>310</v>
      </c>
      <c r="C111" s="56"/>
      <c r="D111" s="6" t="s">
        <v>1435</v>
      </c>
      <c r="E111" s="48">
        <v>4</v>
      </c>
      <c r="F111" s="48">
        <v>3.8</v>
      </c>
    </row>
    <row r="112" spans="1:7">
      <c r="A112" s="8"/>
      <c r="B112" s="24" t="s">
        <v>311</v>
      </c>
      <c r="C112" s="56"/>
      <c r="D112" s="6" t="s">
        <v>1435</v>
      </c>
      <c r="E112" s="48">
        <v>4</v>
      </c>
      <c r="F112" s="48">
        <v>3.4</v>
      </c>
    </row>
    <row r="113" spans="1:7" ht="75">
      <c r="A113" s="6" t="s">
        <v>314</v>
      </c>
      <c r="B113" s="66" t="s">
        <v>1436</v>
      </c>
      <c r="C113" s="56"/>
      <c r="D113" s="8"/>
      <c r="E113" s="12"/>
      <c r="F113" s="12"/>
      <c r="G113" s="3" t="s">
        <v>317</v>
      </c>
    </row>
    <row r="114" spans="1:7">
      <c r="A114" s="6"/>
      <c r="B114" s="44" t="s">
        <v>1440</v>
      </c>
      <c r="C114" s="56"/>
      <c r="D114" s="42" t="s">
        <v>10</v>
      </c>
      <c r="E114" s="9">
        <v>1.7</v>
      </c>
      <c r="F114" s="9">
        <v>1.4</v>
      </c>
    </row>
    <row r="115" spans="1:7">
      <c r="A115" s="6"/>
      <c r="B115" s="44" t="s">
        <v>1439</v>
      </c>
      <c r="C115" s="56"/>
      <c r="D115" s="42" t="s">
        <v>10</v>
      </c>
      <c r="E115" s="9">
        <v>0.4</v>
      </c>
      <c r="F115" s="9">
        <v>0.5</v>
      </c>
    </row>
    <row r="116" spans="1:7" ht="15" customHeight="1">
      <c r="A116" s="8"/>
      <c r="B116" s="24" t="s">
        <v>1437</v>
      </c>
      <c r="C116" s="56" t="s">
        <v>304</v>
      </c>
      <c r="D116" s="8"/>
      <c r="E116" s="12"/>
      <c r="F116" s="12"/>
      <c r="G116" s="3"/>
    </row>
    <row r="117" spans="1:7">
      <c r="A117" s="8"/>
      <c r="B117" s="44" t="s">
        <v>1440</v>
      </c>
      <c r="C117" s="56"/>
      <c r="D117" s="6" t="s">
        <v>1237</v>
      </c>
      <c r="E117" s="47">
        <v>4</v>
      </c>
      <c r="F117" s="47">
        <v>3</v>
      </c>
    </row>
    <row r="118" spans="1:7">
      <c r="A118" s="8"/>
      <c r="B118" s="44" t="s">
        <v>1439</v>
      </c>
      <c r="C118" s="56"/>
      <c r="D118" s="6" t="s">
        <v>1237</v>
      </c>
      <c r="E118" s="47">
        <v>1</v>
      </c>
      <c r="F118" s="47">
        <v>1</v>
      </c>
    </row>
    <row r="119" spans="1:7" ht="15" customHeight="1">
      <c r="A119" s="8"/>
      <c r="B119" s="24" t="s">
        <v>1444</v>
      </c>
      <c r="C119" s="56" t="s">
        <v>304</v>
      </c>
      <c r="D119" s="6"/>
      <c r="E119" s="12"/>
      <c r="F119" s="12"/>
    </row>
    <row r="120" spans="1:7">
      <c r="A120" s="8"/>
      <c r="B120" s="44" t="s">
        <v>1440</v>
      </c>
      <c r="C120" s="56"/>
      <c r="D120" s="6" t="s">
        <v>1237</v>
      </c>
      <c r="E120" s="47">
        <v>225</v>
      </c>
      <c r="F120" s="47">
        <v>215</v>
      </c>
    </row>
    <row r="121" spans="1:7">
      <c r="A121" s="8"/>
      <c r="B121" s="44" t="s">
        <v>1439</v>
      </c>
      <c r="C121" s="56"/>
      <c r="D121" s="6" t="s">
        <v>1237</v>
      </c>
      <c r="E121" s="47">
        <v>228</v>
      </c>
      <c r="F121" s="47">
        <v>217</v>
      </c>
    </row>
    <row r="122" spans="1:7" ht="75">
      <c r="A122" s="6" t="s">
        <v>318</v>
      </c>
      <c r="B122" s="66" t="s">
        <v>1438</v>
      </c>
      <c r="C122" s="56"/>
      <c r="D122" s="8"/>
      <c r="E122" s="12"/>
      <c r="F122" s="12"/>
      <c r="G122" s="3" t="s">
        <v>169</v>
      </c>
    </row>
    <row r="123" spans="1:7">
      <c r="A123" s="6"/>
      <c r="B123" s="44" t="s">
        <v>1440</v>
      </c>
      <c r="C123" s="56"/>
      <c r="D123" s="42" t="s">
        <v>10</v>
      </c>
      <c r="E123" s="9">
        <v>0</v>
      </c>
      <c r="F123" s="9">
        <v>0</v>
      </c>
      <c r="G123" s="3"/>
    </row>
    <row r="124" spans="1:7">
      <c r="A124" s="6"/>
      <c r="B124" s="44" t="s">
        <v>1439</v>
      </c>
      <c r="C124" s="56"/>
      <c r="D124" s="42" t="s">
        <v>10</v>
      </c>
      <c r="E124" s="9">
        <v>0</v>
      </c>
      <c r="F124" s="9">
        <v>0</v>
      </c>
      <c r="G124" s="3"/>
    </row>
    <row r="125" spans="1:7" ht="15" customHeight="1">
      <c r="A125" s="8"/>
      <c r="B125" s="24" t="s">
        <v>1441</v>
      </c>
      <c r="C125" s="56" t="s">
        <v>316</v>
      </c>
      <c r="D125" s="8"/>
      <c r="E125" s="12"/>
      <c r="F125" s="12"/>
    </row>
    <row r="126" spans="1:7">
      <c r="A126" s="8"/>
      <c r="B126" s="44" t="s">
        <v>1440</v>
      </c>
      <c r="C126" s="56"/>
      <c r="D126" s="6" t="s">
        <v>1237</v>
      </c>
      <c r="E126" s="47">
        <v>0</v>
      </c>
      <c r="F126" s="47">
        <v>0</v>
      </c>
    </row>
    <row r="127" spans="1:7">
      <c r="A127" s="8"/>
      <c r="B127" s="44" t="s">
        <v>1439</v>
      </c>
      <c r="C127" s="56"/>
      <c r="D127" s="6" t="s">
        <v>1237</v>
      </c>
      <c r="E127" s="47">
        <v>0</v>
      </c>
      <c r="F127" s="47">
        <v>0</v>
      </c>
    </row>
    <row r="128" spans="1:7" ht="15" customHeight="1">
      <c r="A128" s="8"/>
      <c r="B128" s="24" t="s">
        <v>1445</v>
      </c>
      <c r="C128" s="56" t="s">
        <v>316</v>
      </c>
      <c r="D128" s="6"/>
      <c r="E128" s="12"/>
      <c r="F128" s="12"/>
    </row>
    <row r="129" spans="1:7">
      <c r="A129" s="8"/>
      <c r="B129" s="44" t="s">
        <v>1440</v>
      </c>
      <c r="C129" s="56"/>
      <c r="D129" s="6" t="s">
        <v>1237</v>
      </c>
      <c r="E129" s="47">
        <v>345</v>
      </c>
      <c r="F129" s="47">
        <v>332</v>
      </c>
    </row>
    <row r="130" spans="1:7">
      <c r="A130" s="8"/>
      <c r="B130" s="44" t="s">
        <v>1439</v>
      </c>
      <c r="C130" s="56"/>
      <c r="D130" s="6" t="s">
        <v>1237</v>
      </c>
      <c r="E130" s="47">
        <v>345</v>
      </c>
      <c r="F130" s="47">
        <v>332</v>
      </c>
    </row>
    <row r="131" spans="1:7" ht="90">
      <c r="A131" s="10" t="s">
        <v>320</v>
      </c>
      <c r="B131" s="20" t="s">
        <v>319</v>
      </c>
      <c r="C131" s="57"/>
      <c r="D131" s="8"/>
      <c r="E131" s="8"/>
      <c r="F131" s="8"/>
    </row>
    <row r="132" spans="1:7" ht="75">
      <c r="A132" s="6" t="s">
        <v>322</v>
      </c>
      <c r="B132" s="24" t="s">
        <v>321</v>
      </c>
      <c r="C132" s="57"/>
      <c r="D132" s="14" t="s">
        <v>10</v>
      </c>
      <c r="E132" s="9">
        <f>(E133+E134+E135)/(E136+E137)*100</f>
        <v>99.194925591607713</v>
      </c>
      <c r="F132" s="9">
        <f>(F133+F134+F135)/(F136+F137)*100</f>
        <v>99.277978339350184</v>
      </c>
      <c r="G132" s="3" t="s">
        <v>169</v>
      </c>
    </row>
    <row r="133" spans="1:7" ht="37.5" customHeight="1">
      <c r="A133" s="75"/>
      <c r="B133" s="75" t="s">
        <v>323</v>
      </c>
      <c r="C133" s="56" t="s">
        <v>324</v>
      </c>
      <c r="D133" s="14" t="s">
        <v>1237</v>
      </c>
      <c r="E133" s="12">
        <v>2730</v>
      </c>
      <c r="F133" s="12">
        <v>2782</v>
      </c>
      <c r="G133" s="3"/>
    </row>
    <row r="134" spans="1:7" ht="37.5" customHeight="1">
      <c r="A134" s="76"/>
      <c r="B134" s="76"/>
      <c r="C134" s="56" t="s">
        <v>325</v>
      </c>
      <c r="D134" s="14" t="s">
        <v>1237</v>
      </c>
      <c r="E134" s="12">
        <v>1336</v>
      </c>
      <c r="F134" s="12">
        <v>1343</v>
      </c>
      <c r="G134" s="3"/>
    </row>
    <row r="135" spans="1:7" ht="30">
      <c r="A135" s="8"/>
      <c r="B135" s="24" t="s">
        <v>326</v>
      </c>
      <c r="C135" s="56" t="s">
        <v>327</v>
      </c>
      <c r="D135" s="14" t="s">
        <v>1237</v>
      </c>
      <c r="E135" s="12">
        <v>0</v>
      </c>
      <c r="F135" s="12">
        <v>0</v>
      </c>
    </row>
    <row r="136" spans="1:7" ht="75">
      <c r="A136" s="8"/>
      <c r="B136" s="24" t="s">
        <v>328</v>
      </c>
      <c r="C136" s="56" t="s">
        <v>269</v>
      </c>
      <c r="D136" s="14" t="s">
        <v>1237</v>
      </c>
      <c r="E136" s="12">
        <v>4066</v>
      </c>
      <c r="F136" s="12">
        <v>4125</v>
      </c>
    </row>
    <row r="137" spans="1:7" ht="30">
      <c r="A137" s="8"/>
      <c r="B137" s="24" t="s">
        <v>155</v>
      </c>
      <c r="C137" s="56" t="s">
        <v>271</v>
      </c>
      <c r="D137" s="14" t="s">
        <v>1237</v>
      </c>
      <c r="E137" s="12">
        <v>33</v>
      </c>
      <c r="F137" s="12">
        <v>30</v>
      </c>
    </row>
    <row r="138" spans="1:7" ht="75">
      <c r="A138" s="6" t="s">
        <v>329</v>
      </c>
      <c r="B138" s="24" t="s">
        <v>330</v>
      </c>
      <c r="C138" s="56"/>
      <c r="D138" s="14" t="s">
        <v>10</v>
      </c>
      <c r="E138" s="12">
        <f>(E139+E140)/(E141+E142)*100</f>
        <v>53.333333333333336</v>
      </c>
      <c r="F138" s="12">
        <f>(F139+F140)/(F141+F142)*100</f>
        <v>60</v>
      </c>
      <c r="G138" s="3" t="s">
        <v>169</v>
      </c>
    </row>
    <row r="139" spans="1:7" ht="30">
      <c r="A139" s="75"/>
      <c r="B139" s="75" t="s">
        <v>331</v>
      </c>
      <c r="C139" s="56" t="s">
        <v>332</v>
      </c>
      <c r="D139" s="14" t="s">
        <v>1429</v>
      </c>
      <c r="E139" s="12">
        <v>8</v>
      </c>
      <c r="F139" s="12">
        <v>9</v>
      </c>
    </row>
    <row r="140" spans="1:7" ht="30">
      <c r="A140" s="76"/>
      <c r="B140" s="76"/>
      <c r="C140" s="56" t="s">
        <v>333</v>
      </c>
      <c r="D140" s="14" t="s">
        <v>1429</v>
      </c>
      <c r="E140" s="12">
        <v>0</v>
      </c>
      <c r="F140" s="12">
        <v>0</v>
      </c>
    </row>
    <row r="141" spans="1:7" ht="30">
      <c r="A141" s="75"/>
      <c r="B141" s="75" t="s">
        <v>251</v>
      </c>
      <c r="C141" s="56" t="s">
        <v>334</v>
      </c>
      <c r="D141" s="14" t="s">
        <v>1429</v>
      </c>
      <c r="E141" s="12">
        <v>15</v>
      </c>
      <c r="F141" s="12">
        <v>15</v>
      </c>
    </row>
    <row r="142" spans="1:7" ht="30">
      <c r="A142" s="76"/>
      <c r="B142" s="76"/>
      <c r="C142" s="56" t="s">
        <v>335</v>
      </c>
      <c r="D142" s="14" t="s">
        <v>1429</v>
      </c>
      <c r="E142" s="12">
        <v>0</v>
      </c>
      <c r="F142" s="12">
        <v>0</v>
      </c>
    </row>
    <row r="143" spans="1:7" ht="75">
      <c r="A143" s="6" t="s">
        <v>336</v>
      </c>
      <c r="B143" s="24" t="s">
        <v>337</v>
      </c>
      <c r="C143" s="56"/>
      <c r="D143" s="14" t="s">
        <v>10</v>
      </c>
      <c r="E143" s="12">
        <f>(E144+E145+E146)/(E147+E148+E149)*100</f>
        <v>83.333333333333343</v>
      </c>
      <c r="F143" s="12">
        <f>(F144+F145+F146)/(F147+F148+F149)*100</f>
        <v>93.333333333333329</v>
      </c>
      <c r="G143" s="3" t="s">
        <v>169</v>
      </c>
    </row>
    <row r="144" spans="1:7" ht="30">
      <c r="A144" s="75"/>
      <c r="B144" s="75" t="s">
        <v>338</v>
      </c>
      <c r="C144" s="56" t="s">
        <v>339</v>
      </c>
      <c r="D144" s="14" t="s">
        <v>1429</v>
      </c>
      <c r="E144" s="12">
        <v>5</v>
      </c>
      <c r="F144" s="12">
        <v>5</v>
      </c>
    </row>
    <row r="145" spans="1:7" ht="30">
      <c r="A145" s="76"/>
      <c r="B145" s="76"/>
      <c r="C145" s="56" t="s">
        <v>340</v>
      </c>
      <c r="D145" s="14" t="s">
        <v>1429</v>
      </c>
      <c r="E145" s="12">
        <v>10</v>
      </c>
      <c r="F145" s="12">
        <v>9</v>
      </c>
    </row>
    <row r="146" spans="1:7" ht="30">
      <c r="A146" s="6"/>
      <c r="B146" s="24" t="s">
        <v>341</v>
      </c>
      <c r="C146" s="56" t="s">
        <v>342</v>
      </c>
      <c r="D146" s="14" t="s">
        <v>1429</v>
      </c>
      <c r="E146" s="12">
        <v>0</v>
      </c>
      <c r="F146" s="12">
        <v>0</v>
      </c>
    </row>
    <row r="147" spans="1:7" ht="30">
      <c r="A147" s="75"/>
      <c r="B147" s="75" t="s">
        <v>251</v>
      </c>
      <c r="C147" s="56" t="s">
        <v>252</v>
      </c>
      <c r="D147" s="14" t="s">
        <v>1429</v>
      </c>
      <c r="E147" s="12">
        <v>5</v>
      </c>
      <c r="F147" s="12">
        <v>5</v>
      </c>
    </row>
    <row r="148" spans="1:7" ht="30">
      <c r="A148" s="76"/>
      <c r="B148" s="76"/>
      <c r="C148" s="56" t="s">
        <v>343</v>
      </c>
      <c r="D148" s="14" t="s">
        <v>1429</v>
      </c>
      <c r="E148" s="12">
        <v>13</v>
      </c>
      <c r="F148" s="12">
        <v>10</v>
      </c>
    </row>
    <row r="149" spans="1:7" ht="30">
      <c r="A149" s="6"/>
      <c r="B149" s="24" t="s">
        <v>284</v>
      </c>
      <c r="C149" s="56" t="s">
        <v>255</v>
      </c>
      <c r="D149" s="14" t="s">
        <v>1429</v>
      </c>
      <c r="E149" s="12">
        <v>0</v>
      </c>
      <c r="F149" s="12">
        <v>0</v>
      </c>
    </row>
    <row r="150" spans="1:7" ht="75">
      <c r="A150" s="6" t="s">
        <v>344</v>
      </c>
      <c r="B150" s="24" t="s">
        <v>345</v>
      </c>
      <c r="C150" s="56"/>
      <c r="D150" s="14" t="s">
        <v>10</v>
      </c>
      <c r="E150" s="12">
        <f>(E151+E152+E153)/(E154+E155+E156)*100</f>
        <v>0</v>
      </c>
      <c r="F150" s="12">
        <f>(F151+F152+F153)/(F154+F155+F156)*100</f>
        <v>6.666666666666667</v>
      </c>
      <c r="G150" s="3" t="s">
        <v>169</v>
      </c>
    </row>
    <row r="151" spans="1:7" ht="30">
      <c r="A151" s="75"/>
      <c r="B151" s="75" t="s">
        <v>346</v>
      </c>
      <c r="C151" s="56" t="s">
        <v>347</v>
      </c>
      <c r="D151" s="14" t="s">
        <v>1429</v>
      </c>
      <c r="E151" s="12">
        <v>0</v>
      </c>
      <c r="F151" s="12">
        <v>0</v>
      </c>
    </row>
    <row r="152" spans="1:7" ht="30">
      <c r="A152" s="76"/>
      <c r="B152" s="76"/>
      <c r="C152" s="56" t="s">
        <v>348</v>
      </c>
      <c r="D152" s="14" t="s">
        <v>1429</v>
      </c>
      <c r="E152" s="12">
        <v>0</v>
      </c>
      <c r="F152" s="53">
        <v>1</v>
      </c>
    </row>
    <row r="153" spans="1:7" ht="30">
      <c r="A153" s="6"/>
      <c r="B153" s="24" t="s">
        <v>349</v>
      </c>
      <c r="C153" s="56" t="s">
        <v>350</v>
      </c>
      <c r="D153" s="14" t="s">
        <v>1429</v>
      </c>
      <c r="E153" s="12">
        <v>0</v>
      </c>
      <c r="F153" s="12">
        <v>0</v>
      </c>
    </row>
    <row r="154" spans="1:7" ht="30">
      <c r="A154" s="75"/>
      <c r="B154" s="75" t="s">
        <v>251</v>
      </c>
      <c r="C154" s="56" t="s">
        <v>252</v>
      </c>
      <c r="D154" s="14" t="s">
        <v>1429</v>
      </c>
      <c r="E154" s="12">
        <v>5</v>
      </c>
      <c r="F154" s="12">
        <v>5</v>
      </c>
    </row>
    <row r="155" spans="1:7" ht="30">
      <c r="A155" s="76"/>
      <c r="B155" s="76"/>
      <c r="C155" s="56" t="s">
        <v>343</v>
      </c>
      <c r="D155" s="14" t="s">
        <v>1429</v>
      </c>
      <c r="E155" s="12">
        <v>13</v>
      </c>
      <c r="F155" s="12">
        <v>10</v>
      </c>
    </row>
    <row r="156" spans="1:7" ht="30">
      <c r="A156" s="6"/>
      <c r="B156" s="24" t="s">
        <v>284</v>
      </c>
      <c r="C156" s="56" t="s">
        <v>255</v>
      </c>
      <c r="D156" s="14" t="s">
        <v>1429</v>
      </c>
      <c r="E156" s="12">
        <v>0</v>
      </c>
      <c r="F156" s="12">
        <v>0</v>
      </c>
    </row>
    <row r="157" spans="1:7" ht="60">
      <c r="A157" s="10" t="s">
        <v>352</v>
      </c>
      <c r="B157" s="20" t="s">
        <v>351</v>
      </c>
      <c r="C157" s="57"/>
      <c r="D157" s="8"/>
      <c r="E157" s="8"/>
      <c r="F157" s="8"/>
    </row>
    <row r="158" spans="1:7" ht="75">
      <c r="A158" s="6" t="s">
        <v>354</v>
      </c>
      <c r="B158" s="24" t="s">
        <v>353</v>
      </c>
      <c r="C158" s="57"/>
      <c r="D158" s="14" t="s">
        <v>10</v>
      </c>
      <c r="E158" s="9">
        <f>((E159+E160)/(E161+E162))*100</f>
        <v>83.333333333333343</v>
      </c>
      <c r="F158" s="9">
        <f>((F159+F160)/(F161+F162))*100</f>
        <v>100</v>
      </c>
      <c r="G158" s="3" t="s">
        <v>236</v>
      </c>
    </row>
    <row r="159" spans="1:7" ht="45">
      <c r="A159" s="8"/>
      <c r="B159" s="24" t="s">
        <v>355</v>
      </c>
      <c r="C159" s="56" t="s">
        <v>356</v>
      </c>
      <c r="D159" s="14" t="s">
        <v>1429</v>
      </c>
      <c r="E159" s="12">
        <v>15</v>
      </c>
      <c r="F159" s="12">
        <v>15</v>
      </c>
    </row>
    <row r="160" spans="1:7" ht="45">
      <c r="A160" s="8"/>
      <c r="B160" s="24" t="s">
        <v>357</v>
      </c>
      <c r="C160" s="56" t="s">
        <v>358</v>
      </c>
      <c r="D160" s="14" t="s">
        <v>1429</v>
      </c>
      <c r="E160" s="12">
        <v>0</v>
      </c>
      <c r="F160" s="12">
        <v>0</v>
      </c>
    </row>
    <row r="161" spans="1:7" ht="60">
      <c r="A161" s="8"/>
      <c r="B161" s="24" t="s">
        <v>359</v>
      </c>
      <c r="C161" s="56" t="s">
        <v>360</v>
      </c>
      <c r="D161" s="14" t="s">
        <v>1429</v>
      </c>
      <c r="E161" s="12">
        <v>18</v>
      </c>
      <c r="F161" s="12">
        <v>15</v>
      </c>
    </row>
    <row r="162" spans="1:7" ht="45">
      <c r="A162" s="8"/>
      <c r="B162" s="24" t="s">
        <v>361</v>
      </c>
      <c r="C162" s="56" t="s">
        <v>362</v>
      </c>
      <c r="D162" s="14" t="s">
        <v>1429</v>
      </c>
      <c r="E162" s="12">
        <v>0</v>
      </c>
      <c r="F162" s="12">
        <v>0</v>
      </c>
    </row>
    <row r="163" spans="1:7" ht="45">
      <c r="A163" s="10" t="s">
        <v>364</v>
      </c>
      <c r="B163" s="20" t="s">
        <v>363</v>
      </c>
      <c r="C163" s="57"/>
      <c r="D163" s="8"/>
      <c r="E163" s="8"/>
      <c r="F163" s="8"/>
    </row>
    <row r="164" spans="1:7" ht="60">
      <c r="A164" s="6" t="s">
        <v>375</v>
      </c>
      <c r="B164" s="24" t="s">
        <v>365</v>
      </c>
      <c r="C164" s="57"/>
      <c r="D164" s="14" t="s">
        <v>1431</v>
      </c>
      <c r="E164" s="9">
        <f>(E165+E166)/(E167+E168)</f>
        <v>189.51593999062354</v>
      </c>
      <c r="F164" s="9">
        <f>(F165+F166)/(F167+F168)</f>
        <v>209.42073170731706</v>
      </c>
      <c r="G164" s="3" t="s">
        <v>376</v>
      </c>
    </row>
    <row r="165" spans="1:7" ht="45">
      <c r="A165" s="8"/>
      <c r="B165" s="24" t="s">
        <v>366</v>
      </c>
      <c r="C165" s="56" t="s">
        <v>367</v>
      </c>
      <c r="D165" s="14" t="s">
        <v>1431</v>
      </c>
      <c r="E165" s="12">
        <v>808475</v>
      </c>
      <c r="F165" s="12">
        <v>927315</v>
      </c>
    </row>
    <row r="166" spans="1:7" ht="60">
      <c r="A166" s="8"/>
      <c r="B166" s="24" t="s">
        <v>368</v>
      </c>
      <c r="C166" s="56" t="s">
        <v>369</v>
      </c>
      <c r="D166" s="14" t="s">
        <v>1431</v>
      </c>
      <c r="E166" s="12">
        <v>0</v>
      </c>
      <c r="F166" s="12">
        <v>0</v>
      </c>
    </row>
    <row r="167" spans="1:7" ht="45">
      <c r="A167" s="8"/>
      <c r="B167" s="24" t="s">
        <v>370</v>
      </c>
      <c r="C167" s="56" t="s">
        <v>371</v>
      </c>
      <c r="D167" s="14" t="s">
        <v>1237</v>
      </c>
      <c r="E167" s="12">
        <v>4266</v>
      </c>
      <c r="F167" s="12">
        <v>4428</v>
      </c>
    </row>
    <row r="168" spans="1:7" ht="60">
      <c r="A168" s="8"/>
      <c r="B168" s="24" t="s">
        <v>372</v>
      </c>
      <c r="C168" s="56" t="s">
        <v>373</v>
      </c>
      <c r="D168" s="14" t="s">
        <v>1237</v>
      </c>
      <c r="E168" s="12">
        <v>0</v>
      </c>
      <c r="F168" s="12">
        <v>0</v>
      </c>
    </row>
    <row r="169" spans="1:7" ht="60">
      <c r="A169" s="6" t="s">
        <v>374</v>
      </c>
      <c r="B169" s="24" t="s">
        <v>377</v>
      </c>
      <c r="C169" s="57"/>
      <c r="D169" s="14" t="s">
        <v>10</v>
      </c>
      <c r="E169" s="9">
        <f>((E170+E171)/(E172+E173))*100</f>
        <v>0.46371254522403293</v>
      </c>
      <c r="F169" s="9">
        <f>((F170+F171)/(F172+F173))*100</f>
        <v>0.53476973843839481</v>
      </c>
      <c r="G169" s="3" t="s">
        <v>376</v>
      </c>
    </row>
    <row r="170" spans="1:7" ht="45">
      <c r="A170" s="8"/>
      <c r="B170" s="24" t="s">
        <v>378</v>
      </c>
      <c r="C170" s="56" t="s">
        <v>379</v>
      </c>
      <c r="D170" s="14" t="s">
        <v>1431</v>
      </c>
      <c r="E170" s="12">
        <v>3749</v>
      </c>
      <c r="F170" s="12">
        <v>4959</v>
      </c>
    </row>
    <row r="171" spans="1:7" ht="60">
      <c r="A171" s="8"/>
      <c r="B171" s="24" t="s">
        <v>380</v>
      </c>
      <c r="C171" s="56" t="s">
        <v>381</v>
      </c>
      <c r="D171" s="14" t="s">
        <v>1431</v>
      </c>
      <c r="E171" s="12">
        <v>0</v>
      </c>
      <c r="F171" s="12">
        <v>0</v>
      </c>
    </row>
    <row r="172" spans="1:7" ht="45">
      <c r="A172" s="8"/>
      <c r="B172" s="24" t="s">
        <v>382</v>
      </c>
      <c r="C172" s="56" t="s">
        <v>367</v>
      </c>
      <c r="D172" s="14" t="s">
        <v>1431</v>
      </c>
      <c r="E172" s="12">
        <v>808475</v>
      </c>
      <c r="F172" s="12">
        <v>927315</v>
      </c>
    </row>
    <row r="173" spans="1:7" ht="60">
      <c r="A173" s="8"/>
      <c r="B173" s="24" t="s">
        <v>383</v>
      </c>
      <c r="C173" s="56" t="s">
        <v>384</v>
      </c>
      <c r="D173" s="14" t="s">
        <v>1431</v>
      </c>
      <c r="E173" s="12">
        <v>0</v>
      </c>
      <c r="F173" s="12">
        <v>0</v>
      </c>
    </row>
    <row r="174" spans="1:7" ht="30">
      <c r="A174" s="10" t="s">
        <v>386</v>
      </c>
      <c r="B174" s="20" t="s">
        <v>385</v>
      </c>
      <c r="C174" s="57"/>
      <c r="D174" s="8"/>
      <c r="E174" s="8"/>
      <c r="F174" s="8"/>
    </row>
    <row r="175" spans="1:7" ht="75">
      <c r="A175" s="6" t="s">
        <v>388</v>
      </c>
      <c r="B175" s="24" t="s">
        <v>387</v>
      </c>
      <c r="C175" s="56"/>
      <c r="D175" s="14" t="s">
        <v>10</v>
      </c>
      <c r="E175" s="9">
        <f>((E176+E177+E178)/(E179+E180+E181))*100</f>
        <v>66.666666666666657</v>
      </c>
      <c r="F175" s="9">
        <f>((F176+F177+F178)/(F179+F180+F181))*100</f>
        <v>80</v>
      </c>
      <c r="G175" s="3" t="s">
        <v>169</v>
      </c>
    </row>
    <row r="176" spans="1:7" ht="30">
      <c r="A176" s="75"/>
      <c r="B176" s="75" t="s">
        <v>389</v>
      </c>
      <c r="C176" s="56" t="s">
        <v>390</v>
      </c>
      <c r="D176" s="14" t="s">
        <v>1429</v>
      </c>
      <c r="E176" s="12">
        <v>3</v>
      </c>
      <c r="F176" s="12">
        <v>3</v>
      </c>
    </row>
    <row r="177" spans="1:7" ht="30">
      <c r="A177" s="76"/>
      <c r="B177" s="76"/>
      <c r="C177" s="56" t="s">
        <v>391</v>
      </c>
      <c r="D177" s="14" t="s">
        <v>1429</v>
      </c>
      <c r="E177" s="12">
        <v>9</v>
      </c>
      <c r="F177" s="12">
        <v>9</v>
      </c>
    </row>
    <row r="178" spans="1:7" ht="30">
      <c r="A178" s="6"/>
      <c r="B178" s="24" t="s">
        <v>392</v>
      </c>
      <c r="C178" s="56" t="s">
        <v>393</v>
      </c>
      <c r="D178" s="14" t="s">
        <v>1429</v>
      </c>
      <c r="E178" s="12">
        <v>0</v>
      </c>
      <c r="F178" s="12">
        <v>0</v>
      </c>
    </row>
    <row r="179" spans="1:7" ht="30">
      <c r="A179" s="75"/>
      <c r="B179" s="75" t="s">
        <v>251</v>
      </c>
      <c r="C179" s="56" t="s">
        <v>252</v>
      </c>
      <c r="D179" s="14" t="s">
        <v>1429</v>
      </c>
      <c r="E179" s="12">
        <v>5</v>
      </c>
      <c r="F179" s="12">
        <v>5</v>
      </c>
    </row>
    <row r="180" spans="1:7" ht="30">
      <c r="A180" s="76"/>
      <c r="B180" s="76"/>
      <c r="C180" s="56" t="s">
        <v>343</v>
      </c>
      <c r="D180" s="14" t="s">
        <v>1429</v>
      </c>
      <c r="E180" s="12">
        <v>13</v>
      </c>
      <c r="F180" s="12">
        <v>10</v>
      </c>
    </row>
    <row r="181" spans="1:7" ht="30">
      <c r="A181" s="6"/>
      <c r="B181" s="24" t="s">
        <v>284</v>
      </c>
      <c r="C181" s="56" t="s">
        <v>255</v>
      </c>
      <c r="D181" s="14" t="s">
        <v>1429</v>
      </c>
      <c r="E181" s="12">
        <v>0</v>
      </c>
      <c r="F181" s="12">
        <v>0</v>
      </c>
    </row>
    <row r="182" spans="1:7" ht="75">
      <c r="A182" s="6" t="s">
        <v>395</v>
      </c>
      <c r="B182" s="24" t="s">
        <v>394</v>
      </c>
      <c r="C182" s="56"/>
      <c r="D182" s="14" t="s">
        <v>10</v>
      </c>
      <c r="E182" s="9">
        <f>((E183+E184+E185)/(E186+E187+E188))*100</f>
        <v>72.222222222222214</v>
      </c>
      <c r="F182" s="9">
        <f>((F183+F184+F185)/(F186+F187+F188))*100</f>
        <v>86.666666666666671</v>
      </c>
      <c r="G182" s="3" t="s">
        <v>169</v>
      </c>
    </row>
    <row r="183" spans="1:7" ht="30">
      <c r="A183" s="75"/>
      <c r="B183" s="75" t="s">
        <v>396</v>
      </c>
      <c r="C183" s="56" t="s">
        <v>397</v>
      </c>
      <c r="D183" s="14" t="s">
        <v>1429</v>
      </c>
      <c r="E183" s="12">
        <v>5</v>
      </c>
      <c r="F183" s="12">
        <v>5</v>
      </c>
    </row>
    <row r="184" spans="1:7" ht="30">
      <c r="A184" s="76"/>
      <c r="B184" s="76"/>
      <c r="C184" s="56" t="s">
        <v>398</v>
      </c>
      <c r="D184" s="14" t="s">
        <v>1429</v>
      </c>
      <c r="E184" s="12">
        <v>8</v>
      </c>
      <c r="F184" s="12">
        <v>8</v>
      </c>
    </row>
    <row r="185" spans="1:7" ht="30">
      <c r="A185" s="6"/>
      <c r="B185" s="24" t="s">
        <v>399</v>
      </c>
      <c r="C185" s="56" t="s">
        <v>400</v>
      </c>
      <c r="D185" s="14" t="s">
        <v>1429</v>
      </c>
      <c r="E185" s="12">
        <v>0</v>
      </c>
      <c r="F185" s="12">
        <v>0</v>
      </c>
    </row>
    <row r="186" spans="1:7" ht="30">
      <c r="A186" s="75"/>
      <c r="B186" s="75" t="s">
        <v>251</v>
      </c>
      <c r="C186" s="56" t="s">
        <v>252</v>
      </c>
      <c r="D186" s="14" t="s">
        <v>1429</v>
      </c>
      <c r="E186" s="12">
        <v>5</v>
      </c>
      <c r="F186" s="12">
        <v>5</v>
      </c>
    </row>
    <row r="187" spans="1:7" ht="30">
      <c r="A187" s="76"/>
      <c r="B187" s="76"/>
      <c r="C187" s="56" t="s">
        <v>343</v>
      </c>
      <c r="D187" s="14" t="s">
        <v>1429</v>
      </c>
      <c r="E187" s="12">
        <v>13</v>
      </c>
      <c r="F187" s="12">
        <v>10</v>
      </c>
    </row>
    <row r="188" spans="1:7" ht="30">
      <c r="A188" s="6"/>
      <c r="B188" s="24" t="s">
        <v>284</v>
      </c>
      <c r="C188" s="56" t="s">
        <v>255</v>
      </c>
      <c r="D188" s="14" t="s">
        <v>1429</v>
      </c>
      <c r="E188" s="12">
        <v>0</v>
      </c>
      <c r="F188" s="12">
        <v>0</v>
      </c>
    </row>
    <row r="189" spans="1:7" ht="75">
      <c r="A189" s="6" t="s">
        <v>402</v>
      </c>
      <c r="B189" s="24" t="s">
        <v>401</v>
      </c>
      <c r="C189" s="56"/>
      <c r="D189" s="14" t="s">
        <v>10</v>
      </c>
      <c r="E189" s="9">
        <f>((E190+E191+E192)/(E193+E194+E195))*100</f>
        <v>66.666666666666657</v>
      </c>
      <c r="F189" s="9">
        <f>((F190+F191+F192)/(F193+F194+F195))*100</f>
        <v>86.666666666666671</v>
      </c>
      <c r="G189" s="3" t="s">
        <v>169</v>
      </c>
    </row>
    <row r="190" spans="1:7" ht="30">
      <c r="A190" s="75"/>
      <c r="B190" s="75" t="s">
        <v>403</v>
      </c>
      <c r="C190" s="56" t="s">
        <v>404</v>
      </c>
      <c r="D190" s="14" t="s">
        <v>1429</v>
      </c>
      <c r="E190" s="12">
        <v>4</v>
      </c>
      <c r="F190" s="12">
        <v>5</v>
      </c>
    </row>
    <row r="191" spans="1:7" ht="30">
      <c r="A191" s="76"/>
      <c r="B191" s="76"/>
      <c r="C191" s="56" t="s">
        <v>405</v>
      </c>
      <c r="D191" s="14" t="s">
        <v>1429</v>
      </c>
      <c r="E191" s="12">
        <v>8</v>
      </c>
      <c r="F191" s="12">
        <v>8</v>
      </c>
    </row>
    <row r="192" spans="1:7" ht="30">
      <c r="A192" s="6"/>
      <c r="B192" s="24" t="s">
        <v>406</v>
      </c>
      <c r="C192" s="56" t="s">
        <v>407</v>
      </c>
      <c r="D192" s="14" t="s">
        <v>1429</v>
      </c>
      <c r="E192" s="12">
        <v>0</v>
      </c>
      <c r="F192" s="12">
        <v>0</v>
      </c>
    </row>
    <row r="193" spans="1:7" ht="30">
      <c r="A193" s="75"/>
      <c r="B193" s="75" t="s">
        <v>251</v>
      </c>
      <c r="C193" s="56" t="s">
        <v>252</v>
      </c>
      <c r="D193" s="14" t="s">
        <v>1429</v>
      </c>
      <c r="E193" s="12">
        <v>5</v>
      </c>
      <c r="F193" s="12">
        <v>5</v>
      </c>
    </row>
    <row r="194" spans="1:7" ht="30">
      <c r="A194" s="76"/>
      <c r="B194" s="76"/>
      <c r="C194" s="56" t="s">
        <v>343</v>
      </c>
      <c r="D194" s="14" t="s">
        <v>1429</v>
      </c>
      <c r="E194" s="12">
        <v>13</v>
      </c>
      <c r="F194" s="12">
        <v>10</v>
      </c>
    </row>
    <row r="195" spans="1:7" ht="30">
      <c r="A195" s="6"/>
      <c r="B195" s="24" t="s">
        <v>284</v>
      </c>
      <c r="C195" s="56" t="s">
        <v>255</v>
      </c>
      <c r="D195" s="14" t="s">
        <v>1429</v>
      </c>
      <c r="E195" s="12">
        <v>0</v>
      </c>
      <c r="F195" s="12">
        <v>0</v>
      </c>
    </row>
    <row r="196" spans="1:7" ht="75">
      <c r="A196" s="6" t="s">
        <v>414</v>
      </c>
      <c r="B196" s="24" t="s">
        <v>408</v>
      </c>
      <c r="C196" s="56"/>
      <c r="D196" s="14" t="s">
        <v>10</v>
      </c>
      <c r="E196" s="9">
        <f>((E197+E198+E199)/(E200+E201+E202))*100</f>
        <v>83.333333333333343</v>
      </c>
      <c r="F196" s="9">
        <f>((F197+F198+F199)/(F200+F201+F202))*100</f>
        <v>100</v>
      </c>
      <c r="G196" s="3" t="s">
        <v>169</v>
      </c>
    </row>
    <row r="197" spans="1:7" ht="30">
      <c r="A197" s="75"/>
      <c r="B197" s="75" t="s">
        <v>409</v>
      </c>
      <c r="C197" s="56" t="s">
        <v>410</v>
      </c>
      <c r="D197" s="14" t="s">
        <v>1429</v>
      </c>
      <c r="E197" s="12">
        <v>5</v>
      </c>
      <c r="F197" s="12">
        <v>5</v>
      </c>
    </row>
    <row r="198" spans="1:7" ht="30">
      <c r="A198" s="76"/>
      <c r="B198" s="76"/>
      <c r="C198" s="56" t="s">
        <v>411</v>
      </c>
      <c r="D198" s="14" t="s">
        <v>1429</v>
      </c>
      <c r="E198" s="12">
        <v>10</v>
      </c>
      <c r="F198" s="12">
        <v>10</v>
      </c>
    </row>
    <row r="199" spans="1:7" ht="30">
      <c r="A199" s="6"/>
      <c r="B199" s="24" t="s">
        <v>412</v>
      </c>
      <c r="C199" s="56" t="s">
        <v>413</v>
      </c>
      <c r="D199" s="14" t="s">
        <v>1429</v>
      </c>
      <c r="E199" s="12">
        <v>0</v>
      </c>
      <c r="F199" s="12">
        <v>0</v>
      </c>
    </row>
    <row r="200" spans="1:7" ht="30">
      <c r="A200" s="75"/>
      <c r="B200" s="75" t="s">
        <v>251</v>
      </c>
      <c r="C200" s="56" t="s">
        <v>252</v>
      </c>
      <c r="D200" s="14" t="s">
        <v>1429</v>
      </c>
      <c r="E200" s="12">
        <v>5</v>
      </c>
      <c r="F200" s="12">
        <v>5</v>
      </c>
    </row>
    <row r="201" spans="1:7" ht="30">
      <c r="A201" s="76"/>
      <c r="B201" s="76"/>
      <c r="C201" s="56" t="s">
        <v>343</v>
      </c>
      <c r="D201" s="14" t="s">
        <v>1429</v>
      </c>
      <c r="E201" s="12">
        <v>13</v>
      </c>
      <c r="F201" s="12">
        <v>10</v>
      </c>
    </row>
    <row r="202" spans="1:7" ht="30">
      <c r="A202" s="6"/>
      <c r="B202" s="24" t="s">
        <v>284</v>
      </c>
      <c r="C202" s="56" t="s">
        <v>255</v>
      </c>
      <c r="D202" s="14" t="s">
        <v>1429</v>
      </c>
      <c r="E202" s="12">
        <v>0</v>
      </c>
      <c r="F202" s="12">
        <v>0</v>
      </c>
    </row>
    <row r="203" spans="1:7" ht="75">
      <c r="A203" s="6" t="s">
        <v>415</v>
      </c>
      <c r="B203" s="24" t="s">
        <v>416</v>
      </c>
      <c r="C203" s="56"/>
      <c r="D203" s="14" t="s">
        <v>10</v>
      </c>
      <c r="E203" s="9">
        <f>((E204+E205+E206)/(E207+E208+E209))*100</f>
        <v>77.777777777777786</v>
      </c>
      <c r="F203" s="9">
        <f>((F204+F205+F206)/(F207+F208+F209))*100</f>
        <v>93.333333333333329</v>
      </c>
      <c r="G203" s="3" t="s">
        <v>169</v>
      </c>
    </row>
    <row r="204" spans="1:7" ht="30">
      <c r="A204" s="75"/>
      <c r="B204" s="75" t="s">
        <v>417</v>
      </c>
      <c r="C204" s="56" t="s">
        <v>418</v>
      </c>
      <c r="D204" s="14" t="s">
        <v>1429</v>
      </c>
      <c r="E204" s="12">
        <v>5</v>
      </c>
      <c r="F204" s="12">
        <v>5</v>
      </c>
    </row>
    <row r="205" spans="1:7" ht="30">
      <c r="A205" s="76"/>
      <c r="B205" s="76"/>
      <c r="C205" s="56" t="s">
        <v>419</v>
      </c>
      <c r="D205" s="14" t="s">
        <v>1429</v>
      </c>
      <c r="E205" s="12">
        <v>9</v>
      </c>
      <c r="F205" s="12">
        <v>9</v>
      </c>
    </row>
    <row r="206" spans="1:7" ht="30">
      <c r="A206" s="6"/>
      <c r="B206" s="24" t="s">
        <v>420</v>
      </c>
      <c r="C206" s="56" t="s">
        <v>421</v>
      </c>
      <c r="D206" s="14" t="s">
        <v>1429</v>
      </c>
      <c r="E206" s="12">
        <v>0</v>
      </c>
      <c r="F206" s="12">
        <v>0</v>
      </c>
    </row>
    <row r="207" spans="1:7" ht="30">
      <c r="A207" s="75"/>
      <c r="B207" s="75" t="s">
        <v>251</v>
      </c>
      <c r="C207" s="56" t="s">
        <v>252</v>
      </c>
      <c r="D207" s="14" t="s">
        <v>1429</v>
      </c>
      <c r="E207" s="12">
        <v>5</v>
      </c>
      <c r="F207" s="12">
        <v>5</v>
      </c>
    </row>
    <row r="208" spans="1:7" ht="30">
      <c r="A208" s="76"/>
      <c r="B208" s="76"/>
      <c r="C208" s="56" t="s">
        <v>343</v>
      </c>
      <c r="D208" s="14" t="s">
        <v>1429</v>
      </c>
      <c r="E208" s="12">
        <v>13</v>
      </c>
      <c r="F208" s="12">
        <v>10</v>
      </c>
    </row>
    <row r="209" spans="1:7" ht="30">
      <c r="A209" s="6"/>
      <c r="B209" s="24" t="s">
        <v>284</v>
      </c>
      <c r="C209" s="56" t="s">
        <v>255</v>
      </c>
      <c r="D209" s="14" t="s">
        <v>1429</v>
      </c>
      <c r="E209" s="12">
        <v>0</v>
      </c>
      <c r="F209" s="12">
        <v>0</v>
      </c>
    </row>
    <row r="210" spans="1:7" ht="75">
      <c r="A210" s="6" t="s">
        <v>422</v>
      </c>
      <c r="B210" s="24" t="s">
        <v>423</v>
      </c>
      <c r="C210" s="56"/>
      <c r="D210" s="14" t="s">
        <v>10</v>
      </c>
      <c r="E210" s="9">
        <f>((E211+E212+E213)/(E214+E215+E216))*100</f>
        <v>0</v>
      </c>
      <c r="F210" s="9">
        <f>((F211+F212+F213)/(F214+F215+F216))*100</f>
        <v>0</v>
      </c>
      <c r="G210" s="3" t="s">
        <v>236</v>
      </c>
    </row>
    <row r="211" spans="1:7" ht="30">
      <c r="A211" s="75"/>
      <c r="B211" s="75" t="s">
        <v>424</v>
      </c>
      <c r="C211" s="56" t="s">
        <v>425</v>
      </c>
      <c r="D211" s="14" t="s">
        <v>1429</v>
      </c>
      <c r="E211" s="12">
        <v>0</v>
      </c>
      <c r="F211" s="12">
        <v>0</v>
      </c>
    </row>
    <row r="212" spans="1:7" ht="30">
      <c r="A212" s="76"/>
      <c r="B212" s="76"/>
      <c r="C212" s="56" t="s">
        <v>426</v>
      </c>
      <c r="D212" s="14" t="s">
        <v>1429</v>
      </c>
      <c r="E212" s="12">
        <v>0</v>
      </c>
      <c r="F212" s="12">
        <v>0</v>
      </c>
    </row>
    <row r="213" spans="1:7" ht="30">
      <c r="A213" s="6"/>
      <c r="B213" s="24" t="s">
        <v>427</v>
      </c>
      <c r="C213" s="56" t="s">
        <v>428</v>
      </c>
      <c r="D213" s="14" t="s">
        <v>1429</v>
      </c>
      <c r="E213" s="12">
        <v>0</v>
      </c>
      <c r="F213" s="12">
        <v>0</v>
      </c>
    </row>
    <row r="214" spans="1:7" ht="30">
      <c r="A214" s="75"/>
      <c r="B214" s="75" t="s">
        <v>251</v>
      </c>
      <c r="C214" s="56" t="s">
        <v>252</v>
      </c>
      <c r="D214" s="14" t="s">
        <v>1429</v>
      </c>
      <c r="E214" s="12">
        <v>5</v>
      </c>
      <c r="F214" s="12">
        <v>5</v>
      </c>
    </row>
    <row r="215" spans="1:7" ht="30">
      <c r="A215" s="76"/>
      <c r="B215" s="76"/>
      <c r="C215" s="56" t="s">
        <v>343</v>
      </c>
      <c r="D215" s="14" t="s">
        <v>1429</v>
      </c>
      <c r="E215" s="12">
        <v>13</v>
      </c>
      <c r="F215" s="12">
        <v>10</v>
      </c>
    </row>
    <row r="216" spans="1:7" ht="30">
      <c r="A216" s="6"/>
      <c r="B216" s="24" t="s">
        <v>284</v>
      </c>
      <c r="C216" s="56" t="s">
        <v>255</v>
      </c>
      <c r="D216" s="14" t="s">
        <v>1429</v>
      </c>
      <c r="E216" s="12">
        <v>0</v>
      </c>
      <c r="F216" s="12">
        <v>0</v>
      </c>
    </row>
    <row r="217" spans="1:7" ht="75">
      <c r="A217" s="6" t="s">
        <v>429</v>
      </c>
      <c r="B217" s="24" t="s">
        <v>430</v>
      </c>
      <c r="C217" s="56"/>
      <c r="D217" s="14" t="s">
        <v>10</v>
      </c>
      <c r="E217" s="9">
        <f>((E218+E219+E220)/(E221+E222+E223))*100</f>
        <v>11.111111111111111</v>
      </c>
      <c r="F217" s="9">
        <f>((F218+F219+F220)/(F221+F222+F223))*100</f>
        <v>13.333333333333334</v>
      </c>
      <c r="G217" s="3" t="s">
        <v>169</v>
      </c>
    </row>
    <row r="218" spans="1:7" ht="30">
      <c r="A218" s="75"/>
      <c r="B218" s="75" t="s">
        <v>431</v>
      </c>
      <c r="C218" s="56" t="s">
        <v>432</v>
      </c>
      <c r="D218" s="14" t="s">
        <v>1429</v>
      </c>
      <c r="E218" s="12">
        <v>1</v>
      </c>
      <c r="F218" s="12">
        <v>1</v>
      </c>
    </row>
    <row r="219" spans="1:7" ht="30">
      <c r="A219" s="76"/>
      <c r="B219" s="76"/>
      <c r="C219" s="56" t="s">
        <v>433</v>
      </c>
      <c r="D219" s="14" t="s">
        <v>1429</v>
      </c>
      <c r="E219" s="12">
        <v>1</v>
      </c>
      <c r="F219" s="12">
        <v>1</v>
      </c>
    </row>
    <row r="220" spans="1:7" ht="30">
      <c r="A220" s="6"/>
      <c r="B220" s="24" t="s">
        <v>434</v>
      </c>
      <c r="C220" s="56" t="s">
        <v>435</v>
      </c>
      <c r="D220" s="14" t="s">
        <v>1429</v>
      </c>
      <c r="E220" s="12">
        <v>0</v>
      </c>
      <c r="F220" s="12">
        <v>0</v>
      </c>
    </row>
    <row r="221" spans="1:7" ht="30">
      <c r="A221" s="75"/>
      <c r="B221" s="75" t="s">
        <v>251</v>
      </c>
      <c r="C221" s="56" t="s">
        <v>252</v>
      </c>
      <c r="D221" s="14" t="s">
        <v>1429</v>
      </c>
      <c r="E221" s="12">
        <v>5</v>
      </c>
      <c r="F221" s="12">
        <v>5</v>
      </c>
    </row>
    <row r="222" spans="1:7" ht="30">
      <c r="A222" s="76"/>
      <c r="B222" s="76"/>
      <c r="C222" s="56" t="s">
        <v>343</v>
      </c>
      <c r="D222" s="14" t="s">
        <v>1429</v>
      </c>
      <c r="E222" s="12">
        <v>13</v>
      </c>
      <c r="F222" s="12">
        <v>10</v>
      </c>
    </row>
    <row r="223" spans="1:7" ht="30">
      <c r="A223" s="6"/>
      <c r="B223" s="24" t="s">
        <v>284</v>
      </c>
      <c r="C223" s="56" t="s">
        <v>255</v>
      </c>
      <c r="D223" s="14" t="s">
        <v>1429</v>
      </c>
      <c r="E223" s="12">
        <v>0</v>
      </c>
      <c r="F223" s="12">
        <v>0</v>
      </c>
    </row>
  </sheetData>
  <mergeCells count="70">
    <mergeCell ref="A221:A222"/>
    <mergeCell ref="B221:B222"/>
    <mergeCell ref="A211:A212"/>
    <mergeCell ref="B211:B212"/>
    <mergeCell ref="A214:A215"/>
    <mergeCell ref="B214:B215"/>
    <mergeCell ref="A218:A219"/>
    <mergeCell ref="B218:B219"/>
    <mergeCell ref="A200:A201"/>
    <mergeCell ref="B200:B201"/>
    <mergeCell ref="A204:A205"/>
    <mergeCell ref="B204:B205"/>
    <mergeCell ref="A207:A208"/>
    <mergeCell ref="B207:B208"/>
    <mergeCell ref="A190:A191"/>
    <mergeCell ref="B190:B191"/>
    <mergeCell ref="A193:A194"/>
    <mergeCell ref="B193:B194"/>
    <mergeCell ref="A197:A198"/>
    <mergeCell ref="B197:B198"/>
    <mergeCell ref="A179:A180"/>
    <mergeCell ref="B179:B180"/>
    <mergeCell ref="A183:A184"/>
    <mergeCell ref="B183:B184"/>
    <mergeCell ref="A186:A187"/>
    <mergeCell ref="B186:B187"/>
    <mergeCell ref="A3:E3"/>
    <mergeCell ref="A4:E4"/>
    <mergeCell ref="A7:E7"/>
    <mergeCell ref="A8:E8"/>
    <mergeCell ref="B176:B177"/>
    <mergeCell ref="A176:A177"/>
    <mergeCell ref="B33:B34"/>
    <mergeCell ref="A33:A34"/>
    <mergeCell ref="A36:A37"/>
    <mergeCell ref="B36:B37"/>
    <mergeCell ref="A38:A39"/>
    <mergeCell ref="B67:B68"/>
    <mergeCell ref="A67:A68"/>
    <mergeCell ref="B38:B39"/>
    <mergeCell ref="B63:B64"/>
    <mergeCell ref="A63:A64"/>
    <mergeCell ref="B65:B66"/>
    <mergeCell ref="A65:A66"/>
    <mergeCell ref="A50:A51"/>
    <mergeCell ref="B50:B51"/>
    <mergeCell ref="A88:A89"/>
    <mergeCell ref="B88:B89"/>
    <mergeCell ref="A91:A92"/>
    <mergeCell ref="B91:B92"/>
    <mergeCell ref="A73:A74"/>
    <mergeCell ref="B73:B74"/>
    <mergeCell ref="A79:A80"/>
    <mergeCell ref="B79:B80"/>
    <mergeCell ref="A81:A82"/>
    <mergeCell ref="B81:B82"/>
    <mergeCell ref="B133:B134"/>
    <mergeCell ref="A133:A134"/>
    <mergeCell ref="A139:A140"/>
    <mergeCell ref="B139:B140"/>
    <mergeCell ref="B141:B142"/>
    <mergeCell ref="A141:A142"/>
    <mergeCell ref="A151:A152"/>
    <mergeCell ref="B151:B152"/>
    <mergeCell ref="A154:A155"/>
    <mergeCell ref="B154:B155"/>
    <mergeCell ref="A144:A145"/>
    <mergeCell ref="B144:B145"/>
    <mergeCell ref="A147:A148"/>
    <mergeCell ref="B147:B148"/>
  </mergeCells>
  <pageMargins left="0.70866141732283472" right="0.70866141732283472" top="0.74803149606299213" bottom="0.74803149606299213" header="0.31496062992125984" footer="0.31496062992125984"/>
  <pageSetup paperSize="9" scale="46" fitToHeight="6" orientation="portrait" horizontalDpi="0" verticalDpi="0" r:id="rId1"/>
</worksheet>
</file>

<file path=xl/worksheets/sheet4.xml><?xml version="1.0" encoding="utf-8"?>
<worksheet xmlns="http://schemas.openxmlformats.org/spreadsheetml/2006/main" xmlns:r="http://schemas.openxmlformats.org/officeDocument/2006/relationships">
  <sheetPr>
    <pageSetUpPr fitToPage="1"/>
  </sheetPr>
  <dimension ref="A3:G297"/>
  <sheetViews>
    <sheetView topLeftCell="A304" workbookViewId="0">
      <selection activeCell="C297" sqref="C9:C297"/>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69" t="s">
        <v>0</v>
      </c>
      <c r="B3" s="69"/>
      <c r="C3" s="69"/>
      <c r="D3" s="69"/>
      <c r="E3" s="69"/>
      <c r="F3" s="15"/>
    </row>
    <row r="4" spans="1:6" ht="18.75">
      <c r="A4" s="69" t="s">
        <v>1</v>
      </c>
      <c r="B4" s="69"/>
      <c r="C4" s="69"/>
      <c r="D4" s="69"/>
      <c r="E4" s="69"/>
      <c r="F4" s="17"/>
    </row>
    <row r="5" spans="1:6">
      <c r="A5" s="1"/>
      <c r="B5" s="1"/>
      <c r="C5" s="1"/>
      <c r="D5" s="1"/>
      <c r="E5" s="1"/>
      <c r="F5" s="1"/>
    </row>
    <row r="6" spans="1:6" ht="30">
      <c r="A6" s="4" t="s">
        <v>7</v>
      </c>
      <c r="B6" s="4" t="s">
        <v>502</v>
      </c>
      <c r="C6" s="5" t="s">
        <v>11</v>
      </c>
      <c r="D6" s="5" t="s">
        <v>12</v>
      </c>
      <c r="E6" s="5" t="s">
        <v>2</v>
      </c>
      <c r="F6" s="2" t="s">
        <v>17</v>
      </c>
    </row>
    <row r="7" spans="1:6">
      <c r="A7" s="67" t="s">
        <v>436</v>
      </c>
      <c r="B7" s="67"/>
      <c r="C7" s="67"/>
      <c r="D7" s="67"/>
      <c r="E7" s="67"/>
    </row>
    <row r="8" spans="1:6">
      <c r="A8" s="67" t="s">
        <v>437</v>
      </c>
      <c r="B8" s="67"/>
      <c r="C8" s="67"/>
      <c r="D8" s="67"/>
      <c r="E8" s="67"/>
    </row>
    <row r="9" spans="1:6" ht="45">
      <c r="A9" s="10" t="s">
        <v>438</v>
      </c>
      <c r="B9" s="18" t="s">
        <v>439</v>
      </c>
      <c r="C9" s="19"/>
      <c r="D9" s="8"/>
      <c r="E9" s="8"/>
    </row>
    <row r="10" spans="1:6" ht="75">
      <c r="A10" s="6" t="s">
        <v>440</v>
      </c>
      <c r="B10" s="19" t="s">
        <v>441</v>
      </c>
      <c r="C10" s="19"/>
      <c r="D10" s="6" t="s">
        <v>10</v>
      </c>
      <c r="E10" s="9">
        <f>(E11+E12)/E13*100</f>
        <v>0</v>
      </c>
      <c r="F10" s="3" t="s">
        <v>30</v>
      </c>
    </row>
    <row r="11" spans="1:6" ht="45">
      <c r="A11" s="77"/>
      <c r="B11" s="77" t="s">
        <v>442</v>
      </c>
      <c r="C11" s="56" t="s">
        <v>443</v>
      </c>
      <c r="D11" s="6" t="s">
        <v>1237</v>
      </c>
      <c r="E11" s="6"/>
    </row>
    <row r="12" spans="1:6" ht="30">
      <c r="A12" s="78"/>
      <c r="B12" s="78"/>
      <c r="C12" s="56" t="s">
        <v>444</v>
      </c>
      <c r="D12" s="6" t="s">
        <v>1237</v>
      </c>
      <c r="E12" s="6"/>
    </row>
    <row r="13" spans="1:6" ht="30">
      <c r="A13" s="8"/>
      <c r="B13" s="19" t="s">
        <v>445</v>
      </c>
      <c r="C13" s="56" t="s">
        <v>162</v>
      </c>
      <c r="D13" s="6" t="s">
        <v>1237</v>
      </c>
      <c r="E13" s="6">
        <v>1094</v>
      </c>
    </row>
    <row r="14" spans="1:6" ht="75">
      <c r="A14" s="6" t="s">
        <v>447</v>
      </c>
      <c r="B14" s="19" t="s">
        <v>446</v>
      </c>
      <c r="C14" s="57"/>
      <c r="D14" s="6" t="s">
        <v>10</v>
      </c>
      <c r="E14" s="9">
        <f>E15/E16*100</f>
        <v>0</v>
      </c>
      <c r="F14" s="3" t="s">
        <v>30</v>
      </c>
    </row>
    <row r="15" spans="1:6" ht="60">
      <c r="A15" s="8"/>
      <c r="B15" s="19" t="s">
        <v>448</v>
      </c>
      <c r="C15" s="56" t="s">
        <v>449</v>
      </c>
      <c r="D15" s="6" t="s">
        <v>1237</v>
      </c>
      <c r="E15" s="6"/>
    </row>
    <row r="16" spans="1:6" ht="30">
      <c r="A16" s="8"/>
      <c r="B16" s="19" t="s">
        <v>450</v>
      </c>
      <c r="C16" s="56" t="s">
        <v>162</v>
      </c>
      <c r="D16" s="6" t="s">
        <v>1237</v>
      </c>
      <c r="E16" s="6">
        <v>1661</v>
      </c>
    </row>
    <row r="17" spans="1:6" ht="45">
      <c r="A17" s="10" t="s">
        <v>451</v>
      </c>
      <c r="B17" s="20" t="s">
        <v>452</v>
      </c>
      <c r="C17" s="57"/>
      <c r="D17" s="6"/>
      <c r="E17" s="12"/>
    </row>
    <row r="18" spans="1:6" ht="90">
      <c r="A18" s="6" t="s">
        <v>454</v>
      </c>
      <c r="B18" s="19" t="s">
        <v>453</v>
      </c>
      <c r="C18" s="57"/>
      <c r="D18" s="6" t="s">
        <v>10</v>
      </c>
      <c r="E18" s="9" t="e">
        <f>E19/E20*100</f>
        <v>#DIV/0!</v>
      </c>
      <c r="F18" s="3" t="s">
        <v>163</v>
      </c>
    </row>
    <row r="19" spans="1:6" ht="60">
      <c r="A19" s="19"/>
      <c r="B19" s="19" t="s">
        <v>455</v>
      </c>
      <c r="C19" s="56" t="s">
        <v>456</v>
      </c>
      <c r="D19" s="6" t="s">
        <v>1237</v>
      </c>
      <c r="E19" s="12"/>
    </row>
    <row r="20" spans="1:6" ht="60">
      <c r="A20" s="8"/>
      <c r="B20" s="19" t="s">
        <v>457</v>
      </c>
      <c r="C20" s="56" t="s">
        <v>458</v>
      </c>
      <c r="D20" s="6" t="s">
        <v>1237</v>
      </c>
      <c r="E20" s="12"/>
    </row>
    <row r="21" spans="1:6" ht="120">
      <c r="A21" s="6" t="s">
        <v>459</v>
      </c>
      <c r="B21" s="19" t="s">
        <v>460</v>
      </c>
      <c r="C21" s="56"/>
      <c r="D21" s="6"/>
      <c r="E21" s="9"/>
      <c r="F21" s="3" t="s">
        <v>30</v>
      </c>
    </row>
    <row r="22" spans="1:6">
      <c r="A22" s="8"/>
      <c r="B22" s="19" t="s">
        <v>475</v>
      </c>
      <c r="C22" s="56"/>
      <c r="D22" s="6" t="s">
        <v>10</v>
      </c>
      <c r="E22" s="9" t="e">
        <f>((E23+E24)/((E25+E26)-(E27+E28)-(E29+E30)))*100</f>
        <v>#DIV/0!</v>
      </c>
    </row>
    <row r="23" spans="1:6" ht="45" customHeight="1">
      <c r="A23" s="77"/>
      <c r="B23" s="77" t="s">
        <v>461</v>
      </c>
      <c r="C23" s="56" t="s">
        <v>462</v>
      </c>
      <c r="D23" s="6" t="s">
        <v>1237</v>
      </c>
      <c r="E23" s="12"/>
      <c r="F23" s="23"/>
    </row>
    <row r="24" spans="1:6" ht="30">
      <c r="A24" s="78"/>
      <c r="B24" s="78"/>
      <c r="C24" s="56" t="s">
        <v>463</v>
      </c>
      <c r="D24" s="6" t="s">
        <v>1237</v>
      </c>
      <c r="E24" s="12"/>
    </row>
    <row r="25" spans="1:6" ht="45" customHeight="1">
      <c r="A25" s="77"/>
      <c r="B25" s="77" t="s">
        <v>464</v>
      </c>
      <c r="C25" s="56" t="s">
        <v>443</v>
      </c>
      <c r="D25" s="6" t="s">
        <v>1237</v>
      </c>
      <c r="E25" s="12"/>
      <c r="F25" s="23"/>
    </row>
    <row r="26" spans="1:6" ht="30">
      <c r="A26" s="79"/>
      <c r="B26" s="79"/>
      <c r="C26" s="56" t="s">
        <v>444</v>
      </c>
      <c r="D26" s="6" t="s">
        <v>1237</v>
      </c>
      <c r="E26" s="12"/>
    </row>
    <row r="27" spans="1:6" ht="45">
      <c r="A27" s="79"/>
      <c r="B27" s="79"/>
      <c r="C27" s="56" t="s">
        <v>465</v>
      </c>
      <c r="D27" s="6" t="s">
        <v>1237</v>
      </c>
      <c r="E27" s="12"/>
    </row>
    <row r="28" spans="1:6" ht="30">
      <c r="A28" s="79"/>
      <c r="B28" s="79"/>
      <c r="C28" s="56" t="s">
        <v>466</v>
      </c>
      <c r="D28" s="6" t="s">
        <v>1237</v>
      </c>
      <c r="E28" s="12"/>
    </row>
    <row r="29" spans="1:6" ht="45">
      <c r="A29" s="79"/>
      <c r="B29" s="79"/>
      <c r="C29" s="56" t="s">
        <v>467</v>
      </c>
      <c r="D29" s="6" t="s">
        <v>1237</v>
      </c>
      <c r="E29" s="12"/>
    </row>
    <row r="30" spans="1:6" ht="30">
      <c r="A30" s="78"/>
      <c r="B30" s="78"/>
      <c r="C30" s="56" t="s">
        <v>468</v>
      </c>
      <c r="D30" s="6" t="s">
        <v>1237</v>
      </c>
      <c r="E30" s="12"/>
    </row>
    <row r="31" spans="1:6">
      <c r="A31" s="8"/>
      <c r="B31" s="19" t="s">
        <v>469</v>
      </c>
      <c r="C31" s="56"/>
      <c r="D31" s="6" t="s">
        <v>10</v>
      </c>
      <c r="E31" s="9" t="e">
        <f>((E32+E33)/((E34+E35)-(E36+E37)-(E38+E39)))*100</f>
        <v>#DIV/0!</v>
      </c>
    </row>
    <row r="32" spans="1:6" ht="45">
      <c r="A32" s="77"/>
      <c r="B32" s="77" t="s">
        <v>470</v>
      </c>
      <c r="C32" s="56" t="s">
        <v>471</v>
      </c>
      <c r="D32" s="6" t="s">
        <v>1237</v>
      </c>
      <c r="E32" s="12"/>
    </row>
    <row r="33" spans="1:6" ht="45" customHeight="1">
      <c r="A33" s="78"/>
      <c r="B33" s="78"/>
      <c r="C33" s="56" t="s">
        <v>472</v>
      </c>
      <c r="D33" s="6" t="s">
        <v>1237</v>
      </c>
      <c r="E33" s="12"/>
    </row>
    <row r="34" spans="1:6" ht="45">
      <c r="A34" s="77"/>
      <c r="B34" s="77" t="s">
        <v>464</v>
      </c>
      <c r="C34" s="56" t="s">
        <v>443</v>
      </c>
      <c r="D34" s="6" t="s">
        <v>1237</v>
      </c>
      <c r="E34" s="12"/>
    </row>
    <row r="35" spans="1:6" ht="45" customHeight="1">
      <c r="A35" s="79"/>
      <c r="B35" s="79"/>
      <c r="C35" s="56" t="s">
        <v>444</v>
      </c>
      <c r="D35" s="6" t="s">
        <v>1237</v>
      </c>
      <c r="E35" s="12"/>
    </row>
    <row r="36" spans="1:6" ht="45">
      <c r="A36" s="79"/>
      <c r="B36" s="79"/>
      <c r="C36" s="56" t="s">
        <v>465</v>
      </c>
      <c r="D36" s="6" t="s">
        <v>1237</v>
      </c>
      <c r="E36" s="12"/>
    </row>
    <row r="37" spans="1:6" ht="30">
      <c r="A37" s="79"/>
      <c r="B37" s="79"/>
      <c r="C37" s="56" t="s">
        <v>466</v>
      </c>
      <c r="D37" s="6" t="s">
        <v>1237</v>
      </c>
      <c r="E37" s="12"/>
    </row>
    <row r="38" spans="1:6" ht="45">
      <c r="A38" s="79"/>
      <c r="B38" s="79"/>
      <c r="C38" s="56" t="s">
        <v>467</v>
      </c>
      <c r="D38" s="6" t="s">
        <v>1237</v>
      </c>
      <c r="E38" s="12"/>
    </row>
    <row r="39" spans="1:6" ht="30">
      <c r="A39" s="78"/>
      <c r="B39" s="78"/>
      <c r="C39" s="56" t="s">
        <v>468</v>
      </c>
      <c r="D39" s="6" t="s">
        <v>1237</v>
      </c>
      <c r="E39" s="12"/>
    </row>
    <row r="40" spans="1:6" ht="120">
      <c r="A40" s="6" t="s">
        <v>474</v>
      </c>
      <c r="B40" s="19" t="s">
        <v>473</v>
      </c>
      <c r="C40" s="56"/>
      <c r="D40" s="6"/>
      <c r="E40" s="12"/>
      <c r="F40" s="3" t="s">
        <v>376</v>
      </c>
    </row>
    <row r="41" spans="1:6">
      <c r="A41" s="8"/>
      <c r="B41" s="19" t="s">
        <v>475</v>
      </c>
      <c r="C41" s="56"/>
      <c r="D41" s="6" t="s">
        <v>10</v>
      </c>
      <c r="E41" s="9" t="e">
        <f>E42/E43*100</f>
        <v>#DIV/0!</v>
      </c>
    </row>
    <row r="42" spans="1:6" ht="60">
      <c r="A42" s="8"/>
      <c r="B42" s="19" t="s">
        <v>476</v>
      </c>
      <c r="C42" s="56" t="s">
        <v>477</v>
      </c>
      <c r="D42" s="6" t="s">
        <v>1237</v>
      </c>
      <c r="E42" s="12"/>
    </row>
    <row r="43" spans="1:6" ht="60">
      <c r="A43" s="8"/>
      <c r="B43" s="19" t="s">
        <v>448</v>
      </c>
      <c r="C43" s="56" t="s">
        <v>449</v>
      </c>
      <c r="D43" s="6" t="s">
        <v>1237</v>
      </c>
      <c r="E43" s="12"/>
    </row>
    <row r="44" spans="1:6">
      <c r="A44" s="8"/>
      <c r="B44" s="19" t="s">
        <v>469</v>
      </c>
      <c r="C44" s="56"/>
      <c r="D44" s="6" t="s">
        <v>10</v>
      </c>
      <c r="E44" s="9" t="e">
        <f>E45/E46*100</f>
        <v>#DIV/0!</v>
      </c>
    </row>
    <row r="45" spans="1:6" ht="60">
      <c r="A45" s="8"/>
      <c r="B45" s="19" t="s">
        <v>478</v>
      </c>
      <c r="C45" s="56" t="s">
        <v>479</v>
      </c>
      <c r="D45" s="6" t="s">
        <v>1237</v>
      </c>
      <c r="E45" s="12"/>
    </row>
    <row r="46" spans="1:6" ht="60">
      <c r="A46" s="8"/>
      <c r="B46" s="19" t="s">
        <v>448</v>
      </c>
      <c r="C46" s="56" t="s">
        <v>449</v>
      </c>
      <c r="D46" s="6" t="s">
        <v>1237</v>
      </c>
      <c r="E46" s="12"/>
    </row>
    <row r="47" spans="1:6" ht="60">
      <c r="A47" s="6" t="s">
        <v>481</v>
      </c>
      <c r="B47" s="19" t="s">
        <v>482</v>
      </c>
      <c r="C47" s="56"/>
      <c r="D47" s="6" t="s">
        <v>10</v>
      </c>
      <c r="E47" s="9" t="e">
        <f>((E48+E49)/((E50+E51)-(E52+E53)))*100</f>
        <v>#DIV/0!</v>
      </c>
      <c r="F47" s="3" t="s">
        <v>30</v>
      </c>
    </row>
    <row r="48" spans="1:6" ht="30">
      <c r="A48" s="77"/>
      <c r="B48" s="77" t="s">
        <v>483</v>
      </c>
      <c r="C48" s="56" t="s">
        <v>484</v>
      </c>
      <c r="D48" s="6" t="s">
        <v>1237</v>
      </c>
      <c r="E48" s="12"/>
      <c r="F48" s="23"/>
    </row>
    <row r="49" spans="1:6" ht="45">
      <c r="A49" s="78"/>
      <c r="B49" s="78"/>
      <c r="C49" s="56" t="s">
        <v>485</v>
      </c>
      <c r="D49" s="6" t="s">
        <v>1237</v>
      </c>
      <c r="E49" s="12"/>
    </row>
    <row r="50" spans="1:6" ht="30" customHeight="1">
      <c r="A50" s="80"/>
      <c r="B50" s="77" t="s">
        <v>486</v>
      </c>
      <c r="C50" s="56" t="s">
        <v>487</v>
      </c>
      <c r="D50" s="6" t="s">
        <v>1237</v>
      </c>
      <c r="E50" s="12"/>
      <c r="F50" s="23"/>
    </row>
    <row r="51" spans="1:6" ht="45">
      <c r="A51" s="81"/>
      <c r="B51" s="79"/>
      <c r="C51" s="56" t="s">
        <v>488</v>
      </c>
      <c r="D51" s="6" t="s">
        <v>1237</v>
      </c>
      <c r="E51" s="12"/>
    </row>
    <row r="52" spans="1:6" ht="45">
      <c r="A52" s="81"/>
      <c r="B52" s="79"/>
      <c r="C52" s="56" t="s">
        <v>489</v>
      </c>
      <c r="D52" s="6" t="s">
        <v>1237</v>
      </c>
      <c r="E52" s="12"/>
    </row>
    <row r="53" spans="1:6" ht="45">
      <c r="A53" s="82"/>
      <c r="B53" s="78"/>
      <c r="C53" s="56" t="s">
        <v>490</v>
      </c>
      <c r="D53" s="6" t="s">
        <v>1237</v>
      </c>
      <c r="E53" s="12"/>
    </row>
    <row r="54" spans="1:6" ht="120">
      <c r="A54" s="32" t="s">
        <v>491</v>
      </c>
      <c r="B54" s="19" t="s">
        <v>492</v>
      </c>
      <c r="C54" s="56"/>
      <c r="D54" s="6"/>
      <c r="E54" s="12"/>
      <c r="F54" s="3" t="s">
        <v>376</v>
      </c>
    </row>
    <row r="55" spans="1:6">
      <c r="A55" s="32"/>
      <c r="B55" s="19" t="s">
        <v>493</v>
      </c>
      <c r="C55" s="56"/>
      <c r="D55" s="6" t="s">
        <v>10</v>
      </c>
      <c r="E55" s="9" t="e">
        <f>E58/E62*100</f>
        <v>#DIV/0!</v>
      </c>
    </row>
    <row r="56" spans="1:6">
      <c r="A56" s="32"/>
      <c r="B56" s="19" t="s">
        <v>782</v>
      </c>
      <c r="C56" s="56"/>
      <c r="D56" s="6" t="s">
        <v>10</v>
      </c>
      <c r="E56" s="9" t="e">
        <f>E59/E62*100</f>
        <v>#DIV/0!</v>
      </c>
    </row>
    <row r="57" spans="1:6">
      <c r="A57" s="32"/>
      <c r="B57" s="19" t="s">
        <v>494</v>
      </c>
      <c r="C57" s="56"/>
      <c r="D57" s="6" t="s">
        <v>10</v>
      </c>
      <c r="E57" s="9" t="e">
        <f>(E60+E61)/E62*100</f>
        <v>#DIV/0!</v>
      </c>
    </row>
    <row r="58" spans="1:6" ht="45">
      <c r="A58" s="32"/>
      <c r="B58" s="19" t="s">
        <v>495</v>
      </c>
      <c r="C58" s="56" t="s">
        <v>496</v>
      </c>
      <c r="D58" s="6" t="s">
        <v>1237</v>
      </c>
      <c r="E58" s="12"/>
    </row>
    <row r="59" spans="1:6" ht="45">
      <c r="A59" s="32"/>
      <c r="B59" s="19" t="s">
        <v>497</v>
      </c>
      <c r="C59" s="56" t="s">
        <v>498</v>
      </c>
      <c r="D59" s="6" t="s">
        <v>1237</v>
      </c>
      <c r="E59" s="12"/>
    </row>
    <row r="60" spans="1:6" ht="45">
      <c r="A60" s="77"/>
      <c r="B60" s="77" t="s">
        <v>499</v>
      </c>
      <c r="C60" s="56" t="s">
        <v>500</v>
      </c>
      <c r="D60" s="6" t="s">
        <v>1237</v>
      </c>
      <c r="E60" s="12"/>
    </row>
    <row r="61" spans="1:6" ht="45">
      <c r="A61" s="78"/>
      <c r="B61" s="78"/>
      <c r="C61" s="56" t="s">
        <v>501</v>
      </c>
      <c r="D61" s="6" t="s">
        <v>1237</v>
      </c>
      <c r="E61" s="12"/>
    </row>
    <row r="62" spans="1:6" ht="60">
      <c r="A62" s="8"/>
      <c r="B62" s="19" t="s">
        <v>448</v>
      </c>
      <c r="C62" s="56" t="s">
        <v>449</v>
      </c>
      <c r="D62" s="6" t="s">
        <v>1237</v>
      </c>
      <c r="E62" s="12"/>
    </row>
    <row r="63" spans="1:6" ht="60">
      <c r="A63" s="32" t="s">
        <v>504</v>
      </c>
      <c r="B63" s="19" t="s">
        <v>503</v>
      </c>
      <c r="C63" s="56"/>
      <c r="D63" s="6" t="s">
        <v>10</v>
      </c>
      <c r="E63" s="9" t="e">
        <f>E64/E65*100</f>
        <v>#DIV/0!</v>
      </c>
      <c r="F63" s="3" t="s">
        <v>376</v>
      </c>
    </row>
    <row r="64" spans="1:6" ht="60">
      <c r="A64" s="8"/>
      <c r="B64" s="19" t="s">
        <v>505</v>
      </c>
      <c r="C64" s="56" t="s">
        <v>506</v>
      </c>
      <c r="D64" s="6" t="s">
        <v>1237</v>
      </c>
      <c r="E64" s="12"/>
    </row>
    <row r="65" spans="1:6" ht="60">
      <c r="A65" s="8"/>
      <c r="B65" s="19" t="s">
        <v>448</v>
      </c>
      <c r="C65" s="56" t="s">
        <v>507</v>
      </c>
      <c r="D65" s="6" t="s">
        <v>1237</v>
      </c>
      <c r="E65" s="12"/>
    </row>
    <row r="66" spans="1:6" ht="60">
      <c r="A66" s="10" t="s">
        <v>508</v>
      </c>
      <c r="B66" s="20" t="s">
        <v>509</v>
      </c>
      <c r="C66" s="57"/>
      <c r="D66" s="8"/>
      <c r="E66" s="8"/>
    </row>
    <row r="67" spans="1:6" ht="90">
      <c r="A67" s="6" t="s">
        <v>520</v>
      </c>
      <c r="B67" s="19" t="s">
        <v>510</v>
      </c>
      <c r="C67" s="57"/>
      <c r="D67" s="6"/>
      <c r="E67" s="9"/>
      <c r="F67" s="3" t="s">
        <v>30</v>
      </c>
    </row>
    <row r="68" spans="1:6">
      <c r="A68" s="6"/>
      <c r="B68" s="19" t="s">
        <v>217</v>
      </c>
      <c r="C68" s="57"/>
      <c r="D68" s="6" t="s">
        <v>10</v>
      </c>
      <c r="E68" s="9" t="e">
        <f>E70/E71*100</f>
        <v>#DIV/0!</v>
      </c>
      <c r="F68" s="3"/>
    </row>
    <row r="69" spans="1:6">
      <c r="A69" s="6"/>
      <c r="B69" s="19" t="s">
        <v>511</v>
      </c>
      <c r="C69" s="57"/>
      <c r="D69" s="6" t="s">
        <v>10</v>
      </c>
      <c r="E69" s="9" t="e">
        <f>E72/E73*100</f>
        <v>#DIV/0!</v>
      </c>
      <c r="F69" s="3"/>
    </row>
    <row r="70" spans="1:6" ht="90">
      <c r="A70" s="8"/>
      <c r="B70" s="19" t="s">
        <v>512</v>
      </c>
      <c r="C70" s="56" t="s">
        <v>513</v>
      </c>
      <c r="D70" s="6" t="s">
        <v>1237</v>
      </c>
      <c r="E70" s="12"/>
      <c r="F70" s="3"/>
    </row>
    <row r="71" spans="1:6" ht="90">
      <c r="A71" s="8"/>
      <c r="B71" s="19" t="s">
        <v>514</v>
      </c>
      <c r="C71" s="56" t="s">
        <v>515</v>
      </c>
      <c r="D71" s="6" t="s">
        <v>1237</v>
      </c>
      <c r="E71" s="12"/>
    </row>
    <row r="72" spans="1:6" ht="90">
      <c r="A72" s="8"/>
      <c r="B72" s="19" t="s">
        <v>516</v>
      </c>
      <c r="C72" s="56" t="s">
        <v>517</v>
      </c>
      <c r="D72" s="6" t="s">
        <v>1237</v>
      </c>
      <c r="E72" s="12"/>
    </row>
    <row r="73" spans="1:6" ht="75">
      <c r="A73" s="8"/>
      <c r="B73" s="19" t="s">
        <v>518</v>
      </c>
      <c r="C73" s="56" t="s">
        <v>519</v>
      </c>
      <c r="D73" s="6" t="s">
        <v>1237</v>
      </c>
      <c r="E73" s="12"/>
    </row>
    <row r="74" spans="1:6" ht="90">
      <c r="A74" s="6" t="s">
        <v>521</v>
      </c>
      <c r="B74" s="19" t="s">
        <v>522</v>
      </c>
      <c r="C74" s="57"/>
      <c r="D74" s="6"/>
      <c r="E74" s="9"/>
      <c r="F74" s="3" t="s">
        <v>376</v>
      </c>
    </row>
    <row r="75" spans="1:6">
      <c r="A75" s="26"/>
      <c r="B75" s="19" t="s">
        <v>217</v>
      </c>
      <c r="C75" s="57"/>
      <c r="D75" s="6" t="s">
        <v>10</v>
      </c>
      <c r="E75" s="9" t="e">
        <f>E77/E78*100</f>
        <v>#DIV/0!</v>
      </c>
      <c r="F75" s="3"/>
    </row>
    <row r="76" spans="1:6">
      <c r="A76" s="26"/>
      <c r="B76" s="19" t="s">
        <v>511</v>
      </c>
      <c r="C76" s="57"/>
      <c r="D76" s="6" t="s">
        <v>10</v>
      </c>
      <c r="E76" s="9" t="e">
        <f>E79/E80*100</f>
        <v>#DIV/0!</v>
      </c>
      <c r="F76" s="3"/>
    </row>
    <row r="77" spans="1:6" ht="90">
      <c r="A77" s="26"/>
      <c r="B77" s="19" t="s">
        <v>523</v>
      </c>
      <c r="C77" s="56" t="s">
        <v>524</v>
      </c>
      <c r="D77" s="6" t="s">
        <v>1237</v>
      </c>
      <c r="E77" s="12"/>
    </row>
    <row r="78" spans="1:6" ht="75">
      <c r="A78" s="26"/>
      <c r="B78" s="19" t="s">
        <v>525</v>
      </c>
      <c r="C78" s="56" t="s">
        <v>526</v>
      </c>
      <c r="D78" s="6" t="s">
        <v>1237</v>
      </c>
      <c r="E78" s="12"/>
    </row>
    <row r="79" spans="1:6" ht="75">
      <c r="A79" s="26"/>
      <c r="B79" s="19" t="s">
        <v>527</v>
      </c>
      <c r="C79" s="56" t="s">
        <v>528</v>
      </c>
      <c r="D79" s="6" t="s">
        <v>1237</v>
      </c>
      <c r="E79" s="12"/>
    </row>
    <row r="80" spans="1:6" ht="75">
      <c r="A80" s="26"/>
      <c r="B80" s="19" t="s">
        <v>529</v>
      </c>
      <c r="C80" s="56" t="s">
        <v>530</v>
      </c>
      <c r="D80" s="6" t="s">
        <v>1237</v>
      </c>
      <c r="E80" s="12"/>
    </row>
    <row r="81" spans="1:6" ht="90">
      <c r="A81" s="6" t="s">
        <v>536</v>
      </c>
      <c r="B81" s="19" t="s">
        <v>531</v>
      </c>
      <c r="C81" s="56"/>
      <c r="D81" s="6"/>
      <c r="E81" s="9"/>
      <c r="F81" s="3" t="s">
        <v>30</v>
      </c>
    </row>
    <row r="82" spans="1:6">
      <c r="A82" s="22"/>
      <c r="B82" s="19" t="s">
        <v>538</v>
      </c>
      <c r="C82" s="56"/>
      <c r="D82" s="6" t="s">
        <v>10</v>
      </c>
      <c r="E82" s="9" t="e">
        <f>E84/E86*100</f>
        <v>#DIV/0!</v>
      </c>
      <c r="F82" s="3"/>
    </row>
    <row r="83" spans="1:6">
      <c r="A83" s="22"/>
      <c r="B83" s="19" t="s">
        <v>539</v>
      </c>
      <c r="C83" s="56"/>
      <c r="D83" s="6" t="s">
        <v>10</v>
      </c>
      <c r="E83" s="9" t="e">
        <f>E85/E86*100</f>
        <v>#DIV/0!</v>
      </c>
      <c r="F83" s="3"/>
    </row>
    <row r="84" spans="1:6" ht="90">
      <c r="A84" s="21"/>
      <c r="B84" s="19" t="s">
        <v>532</v>
      </c>
      <c r="C84" s="56" t="s">
        <v>533</v>
      </c>
      <c r="D84" s="6" t="s">
        <v>1237</v>
      </c>
      <c r="E84" s="12"/>
    </row>
    <row r="85" spans="1:6" ht="90">
      <c r="A85" s="21"/>
      <c r="B85" s="19" t="s">
        <v>534</v>
      </c>
      <c r="C85" s="56" t="s">
        <v>535</v>
      </c>
      <c r="D85" s="6" t="s">
        <v>1237</v>
      </c>
      <c r="E85" s="12"/>
    </row>
    <row r="86" spans="1:6" ht="90">
      <c r="A86" s="21"/>
      <c r="B86" s="19" t="s">
        <v>514</v>
      </c>
      <c r="C86" s="56" t="s">
        <v>515</v>
      </c>
      <c r="D86" s="6" t="s">
        <v>1237</v>
      </c>
      <c r="E86" s="12"/>
    </row>
    <row r="87" spans="1:6" ht="90">
      <c r="A87" s="6" t="s">
        <v>480</v>
      </c>
      <c r="B87" s="19" t="s">
        <v>537</v>
      </c>
      <c r="C87" s="56"/>
      <c r="D87" s="6"/>
      <c r="E87" s="9"/>
      <c r="F87" s="3" t="s">
        <v>376</v>
      </c>
    </row>
    <row r="88" spans="1:6">
      <c r="A88" s="22"/>
      <c r="B88" s="44" t="s">
        <v>538</v>
      </c>
      <c r="C88" s="56"/>
      <c r="D88" s="6" t="s">
        <v>10</v>
      </c>
      <c r="E88" s="9" t="e">
        <f>E90/E92*100</f>
        <v>#DIV/0!</v>
      </c>
    </row>
    <row r="89" spans="1:6">
      <c r="A89" s="22"/>
      <c r="B89" s="44" t="s">
        <v>1447</v>
      </c>
      <c r="C89" s="56"/>
      <c r="D89" s="6" t="s">
        <v>10</v>
      </c>
      <c r="E89" s="9" t="e">
        <f>E91/E92*100</f>
        <v>#DIV/0!</v>
      </c>
    </row>
    <row r="90" spans="1:6" ht="90">
      <c r="A90" s="21"/>
      <c r="B90" s="19" t="s">
        <v>540</v>
      </c>
      <c r="C90" s="56" t="s">
        <v>541</v>
      </c>
      <c r="D90" s="6" t="s">
        <v>1237</v>
      </c>
      <c r="E90" s="12"/>
    </row>
    <row r="91" spans="1:6" ht="90">
      <c r="A91" s="21"/>
      <c r="B91" s="19" t="s">
        <v>542</v>
      </c>
      <c r="C91" s="56" t="s">
        <v>543</v>
      </c>
      <c r="D91" s="6" t="s">
        <v>1237</v>
      </c>
      <c r="E91" s="12"/>
    </row>
    <row r="92" spans="1:6" ht="75">
      <c r="A92" s="21"/>
      <c r="B92" s="19" t="s">
        <v>544</v>
      </c>
      <c r="C92" s="56" t="s">
        <v>526</v>
      </c>
      <c r="D92" s="6" t="s">
        <v>1237</v>
      </c>
      <c r="E92" s="12"/>
    </row>
    <row r="93" spans="1:6" ht="75">
      <c r="A93" s="6" t="s">
        <v>545</v>
      </c>
      <c r="B93" s="19" t="s">
        <v>546</v>
      </c>
      <c r="C93" s="56"/>
      <c r="D93" s="6" t="s">
        <v>1237</v>
      </c>
      <c r="E93" s="12"/>
    </row>
    <row r="94" spans="1:6" ht="60">
      <c r="A94" s="21"/>
      <c r="B94" s="19" t="s">
        <v>547</v>
      </c>
      <c r="C94" s="56"/>
      <c r="D94" s="6" t="s">
        <v>10</v>
      </c>
      <c r="E94" s="9" t="e">
        <f>((E95+E96+E97+E98+E99+E100)+((E101+E102)*0.25))/(E103+E104)</f>
        <v>#DIV/0!</v>
      </c>
      <c r="F94" s="3" t="s">
        <v>376</v>
      </c>
    </row>
    <row r="95" spans="1:6" ht="60">
      <c r="A95" s="21"/>
      <c r="B95" s="19" t="s">
        <v>548</v>
      </c>
      <c r="C95" s="56" t="s">
        <v>484</v>
      </c>
      <c r="D95" s="6" t="s">
        <v>1237</v>
      </c>
      <c r="E95" s="12"/>
      <c r="F95" s="23"/>
    </row>
    <row r="96" spans="1:6" ht="60">
      <c r="A96" s="21"/>
      <c r="B96" s="19" t="s">
        <v>549</v>
      </c>
      <c r="C96" s="56" t="s">
        <v>485</v>
      </c>
      <c r="D96" s="6" t="s">
        <v>1237</v>
      </c>
      <c r="E96" s="12"/>
      <c r="F96" s="23"/>
    </row>
    <row r="97" spans="1:6" ht="60">
      <c r="A97" s="21"/>
      <c r="B97" s="19" t="s">
        <v>550</v>
      </c>
      <c r="C97" s="56" t="s">
        <v>551</v>
      </c>
      <c r="D97" s="6" t="s">
        <v>1237</v>
      </c>
      <c r="E97" s="12"/>
    </row>
    <row r="98" spans="1:6" ht="60">
      <c r="A98" s="21"/>
      <c r="B98" s="19" t="s">
        <v>552</v>
      </c>
      <c r="C98" s="56" t="s">
        <v>467</v>
      </c>
      <c r="D98" s="6" t="s">
        <v>1237</v>
      </c>
      <c r="E98" s="12"/>
      <c r="F98" s="23"/>
    </row>
    <row r="99" spans="1:6" ht="60">
      <c r="A99" s="21"/>
      <c r="B99" s="19" t="s">
        <v>553</v>
      </c>
      <c r="C99" s="56" t="s">
        <v>466</v>
      </c>
      <c r="D99" s="6" t="s">
        <v>1237</v>
      </c>
      <c r="E99" s="12"/>
    </row>
    <row r="100" spans="1:6" ht="60">
      <c r="A100" s="21"/>
      <c r="B100" s="19" t="s">
        <v>554</v>
      </c>
      <c r="C100" s="56" t="s">
        <v>468</v>
      </c>
      <c r="D100" s="6" t="s">
        <v>1237</v>
      </c>
      <c r="E100" s="12"/>
    </row>
    <row r="101" spans="1:6" ht="60">
      <c r="A101" s="21"/>
      <c r="B101" s="19" t="s">
        <v>555</v>
      </c>
      <c r="C101" s="56" t="s">
        <v>556</v>
      </c>
      <c r="D101" s="6" t="s">
        <v>1237</v>
      </c>
      <c r="E101" s="12"/>
    </row>
    <row r="102" spans="1:6" ht="60">
      <c r="A102" s="21"/>
      <c r="B102" s="19" t="s">
        <v>557</v>
      </c>
      <c r="C102" s="56" t="s">
        <v>558</v>
      </c>
      <c r="D102" s="6" t="s">
        <v>1237</v>
      </c>
      <c r="E102" s="12"/>
    </row>
    <row r="103" spans="1:6" ht="75">
      <c r="A103" s="21"/>
      <c r="B103" s="19" t="s">
        <v>559</v>
      </c>
      <c r="C103" s="56" t="s">
        <v>519</v>
      </c>
      <c r="D103" s="6" t="s">
        <v>1237</v>
      </c>
      <c r="E103" s="12"/>
    </row>
    <row r="104" spans="1:6" ht="75">
      <c r="A104" s="21"/>
      <c r="B104" s="19" t="s">
        <v>560</v>
      </c>
      <c r="C104" s="56" t="s">
        <v>561</v>
      </c>
      <c r="D104" s="6" t="s">
        <v>1237</v>
      </c>
      <c r="E104" s="12"/>
    </row>
    <row r="105" spans="1:6" ht="30">
      <c r="A105" s="21"/>
      <c r="B105" s="19" t="s">
        <v>562</v>
      </c>
      <c r="C105" s="56"/>
      <c r="D105" s="6" t="s">
        <v>10</v>
      </c>
      <c r="E105" s="9" t="e">
        <f>(((E106+(E107*0.25))+((E108+E109))*0.1))/(E110+E111)</f>
        <v>#DIV/0!</v>
      </c>
      <c r="F105" s="3" t="s">
        <v>30</v>
      </c>
    </row>
    <row r="106" spans="1:6" ht="45">
      <c r="A106" s="21"/>
      <c r="B106" s="19" t="s">
        <v>495</v>
      </c>
      <c r="C106" s="56" t="s">
        <v>496</v>
      </c>
      <c r="D106" s="6" t="s">
        <v>1237</v>
      </c>
      <c r="E106" s="12"/>
      <c r="F106" s="23"/>
    </row>
    <row r="107" spans="1:6" ht="45">
      <c r="A107" s="21"/>
      <c r="B107" s="19" t="s">
        <v>497</v>
      </c>
      <c r="C107" s="56" t="s">
        <v>563</v>
      </c>
      <c r="D107" s="6" t="s">
        <v>1237</v>
      </c>
      <c r="E107" s="12"/>
    </row>
    <row r="108" spans="1:6" ht="45">
      <c r="A108" s="77"/>
      <c r="B108" s="77" t="s">
        <v>564</v>
      </c>
      <c r="C108" s="56" t="s">
        <v>500</v>
      </c>
      <c r="D108" s="6" t="s">
        <v>1237</v>
      </c>
      <c r="E108" s="12"/>
      <c r="F108" s="23"/>
    </row>
    <row r="109" spans="1:6" ht="45">
      <c r="A109" s="78"/>
      <c r="B109" s="78"/>
      <c r="C109" s="56" t="s">
        <v>501</v>
      </c>
      <c r="D109" s="6" t="s">
        <v>1237</v>
      </c>
      <c r="E109" s="12"/>
      <c r="F109" s="23"/>
    </row>
    <row r="110" spans="1:6" ht="75">
      <c r="A110" s="21"/>
      <c r="B110" s="19" t="s">
        <v>529</v>
      </c>
      <c r="C110" s="56" t="s">
        <v>530</v>
      </c>
      <c r="D110" s="6" t="s">
        <v>1237</v>
      </c>
      <c r="E110" s="12"/>
      <c r="F110" s="23"/>
    </row>
    <row r="111" spans="1:6" ht="75">
      <c r="A111" s="21"/>
      <c r="B111" s="19" t="s">
        <v>565</v>
      </c>
      <c r="C111" s="56" t="s">
        <v>566</v>
      </c>
      <c r="D111" s="6" t="s">
        <v>1237</v>
      </c>
      <c r="E111" s="12"/>
    </row>
    <row r="112" spans="1:6" ht="75">
      <c r="A112" s="6" t="s">
        <v>567</v>
      </c>
      <c r="B112" s="19" t="s">
        <v>568</v>
      </c>
      <c r="C112" s="56"/>
      <c r="D112" s="6" t="s">
        <v>10</v>
      </c>
      <c r="E112" s="9" t="e">
        <f>(((E113+E114+E115+E116)/(E117+E118+E119+E120))/12*1000)/E121*100</f>
        <v>#DIV/0!</v>
      </c>
      <c r="F112" s="3" t="s">
        <v>30</v>
      </c>
    </row>
    <row r="113" spans="1:6" ht="30">
      <c r="A113" s="77"/>
      <c r="B113" s="77" t="s">
        <v>569</v>
      </c>
      <c r="C113" s="56" t="s">
        <v>570</v>
      </c>
      <c r="D113" s="6" t="s">
        <v>1431</v>
      </c>
      <c r="E113" s="12">
        <v>482.5</v>
      </c>
      <c r="F113" s="23"/>
    </row>
    <row r="114" spans="1:6" ht="30">
      <c r="A114" s="79"/>
      <c r="B114" s="79"/>
      <c r="C114" s="56" t="s">
        <v>571</v>
      </c>
      <c r="D114" s="6" t="s">
        <v>1431</v>
      </c>
      <c r="E114" s="12">
        <v>1078.9000000000001</v>
      </c>
    </row>
    <row r="115" spans="1:6" ht="30">
      <c r="A115" s="79"/>
      <c r="B115" s="79"/>
      <c r="C115" s="56" t="s">
        <v>572</v>
      </c>
      <c r="D115" s="6" t="s">
        <v>1431</v>
      </c>
      <c r="E115" s="12"/>
    </row>
    <row r="116" spans="1:6" ht="30">
      <c r="A116" s="78"/>
      <c r="B116" s="78"/>
      <c r="C116" s="56" t="s">
        <v>573</v>
      </c>
      <c r="D116" s="6" t="s">
        <v>1431</v>
      </c>
      <c r="E116" s="12"/>
    </row>
    <row r="117" spans="1:6" ht="30">
      <c r="A117" s="77"/>
      <c r="B117" s="77" t="s">
        <v>574</v>
      </c>
      <c r="C117" s="56" t="s">
        <v>575</v>
      </c>
      <c r="D117" s="6" t="s">
        <v>1431</v>
      </c>
      <c r="E117" s="12">
        <v>2</v>
      </c>
      <c r="F117" s="23"/>
    </row>
    <row r="118" spans="1:6" ht="30">
      <c r="A118" s="79"/>
      <c r="B118" s="79"/>
      <c r="C118" s="56" t="s">
        <v>576</v>
      </c>
      <c r="D118" s="6" t="s">
        <v>1431</v>
      </c>
      <c r="E118" s="12">
        <v>3</v>
      </c>
    </row>
    <row r="119" spans="1:6" ht="30">
      <c r="A119" s="79"/>
      <c r="B119" s="79"/>
      <c r="C119" s="56" t="s">
        <v>577</v>
      </c>
      <c r="D119" s="6" t="s">
        <v>1431</v>
      </c>
      <c r="E119" s="12"/>
    </row>
    <row r="120" spans="1:6" ht="30">
      <c r="A120" s="78"/>
      <c r="B120" s="78"/>
      <c r="C120" s="56" t="s">
        <v>578</v>
      </c>
      <c r="D120" s="6" t="s">
        <v>1431</v>
      </c>
      <c r="E120" s="12"/>
    </row>
    <row r="121" spans="1:6" ht="30">
      <c r="A121" s="21"/>
      <c r="B121" s="19" t="s">
        <v>579</v>
      </c>
      <c r="C121" s="56" t="s">
        <v>215</v>
      </c>
      <c r="D121" s="6" t="s">
        <v>1431</v>
      </c>
      <c r="E121" s="12"/>
    </row>
    <row r="122" spans="1:6" ht="105">
      <c r="A122" s="6" t="s">
        <v>580</v>
      </c>
      <c r="B122" s="19" t="s">
        <v>581</v>
      </c>
      <c r="C122" s="56"/>
      <c r="D122" s="8"/>
      <c r="E122" s="12"/>
      <c r="F122" s="3" t="s">
        <v>116</v>
      </c>
    </row>
    <row r="123" spans="1:6" ht="45">
      <c r="A123" s="21"/>
      <c r="B123" s="44" t="s">
        <v>1449</v>
      </c>
      <c r="C123" s="56"/>
      <c r="D123" s="6" t="s">
        <v>10</v>
      </c>
      <c r="E123" s="9" t="e">
        <f>E125/E127*100</f>
        <v>#DIV/0!</v>
      </c>
    </row>
    <row r="124" spans="1:6" ht="30">
      <c r="A124" s="21"/>
      <c r="B124" s="44" t="s">
        <v>1450</v>
      </c>
      <c r="C124" s="56"/>
      <c r="D124" s="6" t="s">
        <v>10</v>
      </c>
      <c r="E124" s="9" t="e">
        <f>E126/E128*100</f>
        <v>#DIV/0!</v>
      </c>
    </row>
    <row r="125" spans="1:6" ht="60">
      <c r="A125" s="21"/>
      <c r="B125" s="19" t="s">
        <v>582</v>
      </c>
      <c r="C125" s="56" t="s">
        <v>583</v>
      </c>
      <c r="D125" s="6" t="s">
        <v>1237</v>
      </c>
      <c r="E125" s="12"/>
    </row>
    <row r="126" spans="1:6" ht="45">
      <c r="A126" s="21"/>
      <c r="B126" s="19" t="s">
        <v>584</v>
      </c>
      <c r="C126" s="56" t="s">
        <v>583</v>
      </c>
      <c r="D126" s="6" t="s">
        <v>1237</v>
      </c>
      <c r="E126" s="12"/>
    </row>
    <row r="127" spans="1:6" ht="60">
      <c r="A127" s="21"/>
      <c r="B127" s="19" t="s">
        <v>582</v>
      </c>
      <c r="C127" s="56" t="s">
        <v>583</v>
      </c>
      <c r="D127" s="6" t="s">
        <v>1237</v>
      </c>
      <c r="E127" s="12"/>
    </row>
    <row r="128" spans="1:6" ht="45">
      <c r="A128" s="21"/>
      <c r="B128" s="19" t="s">
        <v>584</v>
      </c>
      <c r="C128" s="56" t="s">
        <v>583</v>
      </c>
      <c r="D128" s="6" t="s">
        <v>1237</v>
      </c>
      <c r="E128" s="12"/>
    </row>
    <row r="129" spans="1:6" ht="135">
      <c r="A129" s="6" t="s">
        <v>585</v>
      </c>
      <c r="B129" s="19" t="s">
        <v>586</v>
      </c>
      <c r="C129" s="56"/>
      <c r="D129" s="8"/>
      <c r="E129" s="12"/>
      <c r="F129" s="3" t="s">
        <v>116</v>
      </c>
    </row>
    <row r="130" spans="1:6" ht="45">
      <c r="A130" s="21"/>
      <c r="B130" s="44" t="s">
        <v>1449</v>
      </c>
      <c r="C130" s="56"/>
      <c r="D130" s="6" t="s">
        <v>10</v>
      </c>
      <c r="E130" s="9" t="e">
        <f>E132/E134*100</f>
        <v>#DIV/0!</v>
      </c>
      <c r="F130" s="3"/>
    </row>
    <row r="131" spans="1:6" ht="30">
      <c r="A131" s="21"/>
      <c r="B131" s="44" t="s">
        <v>1450</v>
      </c>
      <c r="C131" s="56"/>
      <c r="D131" s="6" t="s">
        <v>10</v>
      </c>
      <c r="E131" s="9" t="e">
        <f>E133/E135*100</f>
        <v>#DIV/0!</v>
      </c>
      <c r="F131" s="3"/>
    </row>
    <row r="132" spans="1:6" ht="60">
      <c r="A132" s="21"/>
      <c r="B132" s="19" t="s">
        <v>587</v>
      </c>
      <c r="C132" s="56" t="s">
        <v>583</v>
      </c>
      <c r="D132" s="6" t="s">
        <v>1237</v>
      </c>
      <c r="E132" s="12"/>
    </row>
    <row r="133" spans="1:6" ht="45">
      <c r="A133" s="21"/>
      <c r="B133" s="19" t="s">
        <v>584</v>
      </c>
      <c r="C133" s="56" t="s">
        <v>583</v>
      </c>
      <c r="D133" s="6" t="s">
        <v>1237</v>
      </c>
      <c r="E133" s="12"/>
    </row>
    <row r="134" spans="1:6" ht="60">
      <c r="A134" s="21"/>
      <c r="B134" s="19" t="s">
        <v>587</v>
      </c>
      <c r="C134" s="56" t="s">
        <v>583</v>
      </c>
      <c r="D134" s="6" t="s">
        <v>1237</v>
      </c>
      <c r="E134" s="12"/>
    </row>
    <row r="135" spans="1:6" ht="45">
      <c r="A135" s="21"/>
      <c r="B135" s="19" t="s">
        <v>584</v>
      </c>
      <c r="C135" s="56" t="s">
        <v>583</v>
      </c>
      <c r="D135" s="6" t="s">
        <v>1237</v>
      </c>
      <c r="E135" s="12"/>
    </row>
    <row r="136" spans="1:6" ht="60">
      <c r="A136" s="10" t="s">
        <v>588</v>
      </c>
      <c r="B136" s="20" t="s">
        <v>589</v>
      </c>
      <c r="C136" s="57"/>
      <c r="D136" s="6"/>
      <c r="E136" s="8"/>
    </row>
    <row r="137" spans="1:6" ht="75">
      <c r="A137" s="6" t="s">
        <v>591</v>
      </c>
      <c r="B137" s="19" t="s">
        <v>590</v>
      </c>
      <c r="C137" s="57"/>
      <c r="D137" s="6" t="s">
        <v>10</v>
      </c>
      <c r="E137" s="9" t="e">
        <f>E138/E139*100</f>
        <v>#DIV/0!</v>
      </c>
      <c r="F137" s="3" t="s">
        <v>376</v>
      </c>
    </row>
    <row r="138" spans="1:6" ht="90">
      <c r="A138" s="6"/>
      <c r="B138" s="19" t="s">
        <v>592</v>
      </c>
      <c r="C138" s="56" t="s">
        <v>593</v>
      </c>
      <c r="D138" s="6" t="s">
        <v>1237</v>
      </c>
      <c r="E138" s="12"/>
      <c r="F138" s="23"/>
    </row>
    <row r="139" spans="1:6" ht="75">
      <c r="A139" s="6"/>
      <c r="B139" s="19" t="s">
        <v>594</v>
      </c>
      <c r="C139" s="56" t="s">
        <v>595</v>
      </c>
      <c r="D139" s="6" t="s">
        <v>1237</v>
      </c>
      <c r="E139" s="12"/>
    </row>
    <row r="140" spans="1:6" ht="60">
      <c r="A140" s="6" t="s">
        <v>596</v>
      </c>
      <c r="B140" s="19" t="s">
        <v>597</v>
      </c>
      <c r="C140" s="57"/>
      <c r="D140" s="6" t="s">
        <v>10</v>
      </c>
      <c r="E140" s="9" t="e">
        <f>E141/(E142*200/1000)</f>
        <v>#DIV/0!</v>
      </c>
      <c r="F140" s="3" t="s">
        <v>376</v>
      </c>
    </row>
    <row r="141" spans="1:6" ht="105">
      <c r="A141" s="6"/>
      <c r="B141" s="19" t="s">
        <v>598</v>
      </c>
      <c r="C141" s="56" t="s">
        <v>599</v>
      </c>
      <c r="D141" s="6" t="s">
        <v>1487</v>
      </c>
      <c r="E141" s="12"/>
      <c r="F141" s="3"/>
    </row>
    <row r="142" spans="1:6" ht="75">
      <c r="A142" s="6"/>
      <c r="B142" s="19" t="s">
        <v>600</v>
      </c>
      <c r="C142" s="56" t="s">
        <v>601</v>
      </c>
      <c r="D142" s="6" t="s">
        <v>1237</v>
      </c>
      <c r="E142" s="12"/>
      <c r="F142" s="3"/>
    </row>
    <row r="143" spans="1:6" ht="75">
      <c r="A143" s="6" t="s">
        <v>890</v>
      </c>
      <c r="B143" s="19" t="s">
        <v>607</v>
      </c>
      <c r="C143" s="57"/>
      <c r="D143" s="6"/>
      <c r="E143" s="9"/>
      <c r="F143" s="3" t="s">
        <v>30</v>
      </c>
    </row>
    <row r="144" spans="1:6">
      <c r="A144" s="26"/>
      <c r="B144" s="19" t="s">
        <v>217</v>
      </c>
      <c r="C144" s="57"/>
      <c r="D144" s="6" t="s">
        <v>1429</v>
      </c>
      <c r="E144" s="9" t="e">
        <f>E146/((E148+E149+E150+E151+E152+E153)+((E154+E155)*0.25))*100</f>
        <v>#DIV/0!</v>
      </c>
      <c r="F144" s="3"/>
    </row>
    <row r="145" spans="1:7">
      <c r="A145" s="26"/>
      <c r="B145" s="19" t="s">
        <v>274</v>
      </c>
      <c r="C145" s="57"/>
      <c r="D145" s="6" t="s">
        <v>1429</v>
      </c>
      <c r="E145" s="9" t="e">
        <f>E147/((E148+E149+E150+E151+E152+E153)+((E154+E155)*0.25))*100</f>
        <v>#DIV/0!</v>
      </c>
      <c r="F145" s="3"/>
    </row>
    <row r="146" spans="1:7" ht="75">
      <c r="A146" s="26"/>
      <c r="B146" s="19" t="s">
        <v>602</v>
      </c>
      <c r="C146" s="56" t="s">
        <v>603</v>
      </c>
      <c r="D146" s="6" t="s">
        <v>1429</v>
      </c>
      <c r="E146" s="12"/>
      <c r="F146" s="23"/>
    </row>
    <row r="147" spans="1:7" ht="75">
      <c r="A147" s="26"/>
      <c r="B147" s="19" t="s">
        <v>604</v>
      </c>
      <c r="C147" s="56" t="s">
        <v>605</v>
      </c>
      <c r="D147" s="6" t="s">
        <v>1429</v>
      </c>
      <c r="E147" s="12"/>
    </row>
    <row r="148" spans="1:7" ht="60">
      <c r="A148" s="26"/>
      <c r="B148" s="19" t="s">
        <v>548</v>
      </c>
      <c r="C148" s="56" t="s">
        <v>484</v>
      </c>
      <c r="D148" s="6" t="s">
        <v>1237</v>
      </c>
      <c r="E148" s="12"/>
      <c r="F148" s="23"/>
      <c r="G148" s="23"/>
    </row>
    <row r="149" spans="1:7" ht="60">
      <c r="A149" s="26"/>
      <c r="B149" s="19" t="s">
        <v>549</v>
      </c>
      <c r="C149" s="56" t="s">
        <v>485</v>
      </c>
      <c r="D149" s="6" t="s">
        <v>1237</v>
      </c>
      <c r="E149" s="12"/>
    </row>
    <row r="150" spans="1:7" ht="60">
      <c r="A150" s="6"/>
      <c r="B150" s="19" t="s">
        <v>550</v>
      </c>
      <c r="C150" s="56" t="s">
        <v>551</v>
      </c>
      <c r="D150" s="6" t="s">
        <v>1237</v>
      </c>
      <c r="E150" s="12"/>
    </row>
    <row r="151" spans="1:7" ht="60">
      <c r="A151" s="33"/>
      <c r="B151" s="19" t="s">
        <v>552</v>
      </c>
      <c r="C151" s="56" t="s">
        <v>467</v>
      </c>
      <c r="D151" s="6" t="s">
        <v>1237</v>
      </c>
      <c r="E151" s="12"/>
    </row>
    <row r="152" spans="1:7" ht="60">
      <c r="A152" s="25"/>
      <c r="B152" s="19" t="s">
        <v>553</v>
      </c>
      <c r="C152" s="56" t="s">
        <v>466</v>
      </c>
      <c r="D152" s="6" t="s">
        <v>1237</v>
      </c>
      <c r="E152" s="12"/>
    </row>
    <row r="153" spans="1:7" ht="60">
      <c r="A153" s="25"/>
      <c r="B153" s="19" t="s">
        <v>554</v>
      </c>
      <c r="C153" s="56" t="s">
        <v>468</v>
      </c>
      <c r="D153" s="6" t="s">
        <v>1237</v>
      </c>
      <c r="E153" s="12"/>
    </row>
    <row r="154" spans="1:7" ht="60">
      <c r="A154" s="25"/>
      <c r="B154" s="19" t="s">
        <v>555</v>
      </c>
      <c r="C154" s="56" t="s">
        <v>556</v>
      </c>
      <c r="D154" s="6" t="s">
        <v>1237</v>
      </c>
      <c r="E154" s="12"/>
    </row>
    <row r="155" spans="1:7" ht="60">
      <c r="A155" s="25"/>
      <c r="B155" s="19" t="s">
        <v>557</v>
      </c>
      <c r="C155" s="56" t="s">
        <v>558</v>
      </c>
      <c r="D155" s="6" t="s">
        <v>1237</v>
      </c>
      <c r="E155" s="12"/>
    </row>
    <row r="156" spans="1:7" ht="60">
      <c r="A156" s="6" t="s">
        <v>606</v>
      </c>
      <c r="B156" s="19" t="s">
        <v>608</v>
      </c>
      <c r="C156" s="57"/>
      <c r="D156" s="6"/>
      <c r="E156" s="9"/>
      <c r="F156" s="3" t="s">
        <v>376</v>
      </c>
    </row>
    <row r="157" spans="1:7">
      <c r="A157" s="6"/>
      <c r="B157" s="19" t="s">
        <v>217</v>
      </c>
      <c r="C157" s="57"/>
      <c r="D157" s="6" t="s">
        <v>1429</v>
      </c>
      <c r="E157" s="9" t="e">
        <f>E159/E161*100</f>
        <v>#DIV/0!</v>
      </c>
    </row>
    <row r="158" spans="1:7">
      <c r="A158" s="6"/>
      <c r="B158" s="19" t="s">
        <v>274</v>
      </c>
      <c r="C158" s="57"/>
      <c r="D158" s="6" t="s">
        <v>1429</v>
      </c>
      <c r="E158" s="9" t="e">
        <f>E160/E161*100</f>
        <v>#DIV/0!</v>
      </c>
    </row>
    <row r="159" spans="1:7" ht="75">
      <c r="A159" s="8"/>
      <c r="B159" s="19" t="s">
        <v>609</v>
      </c>
      <c r="C159" s="56" t="s">
        <v>610</v>
      </c>
      <c r="D159" s="6" t="s">
        <v>1429</v>
      </c>
      <c r="E159" s="12"/>
    </row>
    <row r="160" spans="1:7" ht="90">
      <c r="A160" s="8"/>
      <c r="B160" s="19" t="s">
        <v>611</v>
      </c>
      <c r="C160" s="56" t="s">
        <v>612</v>
      </c>
      <c r="D160" s="6" t="s">
        <v>1429</v>
      </c>
      <c r="E160" s="12"/>
    </row>
    <row r="161" spans="1:6" ht="75">
      <c r="A161" s="8"/>
      <c r="B161" s="19" t="s">
        <v>613</v>
      </c>
      <c r="C161" s="56" t="s">
        <v>614</v>
      </c>
      <c r="D161" s="6" t="s">
        <v>1237</v>
      </c>
      <c r="E161" s="12"/>
    </row>
    <row r="162" spans="1:6" ht="75">
      <c r="A162" s="6" t="s">
        <v>615</v>
      </c>
      <c r="B162" s="19" t="s">
        <v>616</v>
      </c>
      <c r="C162" s="56"/>
      <c r="D162" s="6" t="s">
        <v>10</v>
      </c>
      <c r="E162" s="9" t="e">
        <f>E163/E164*100</f>
        <v>#DIV/0!</v>
      </c>
      <c r="F162" s="3" t="s">
        <v>376</v>
      </c>
    </row>
    <row r="163" spans="1:6" ht="75">
      <c r="A163" s="8"/>
      <c r="B163" s="19" t="s">
        <v>617</v>
      </c>
      <c r="C163" s="56" t="s">
        <v>618</v>
      </c>
      <c r="D163" s="6" t="s">
        <v>1429</v>
      </c>
      <c r="E163" s="12"/>
    </row>
    <row r="164" spans="1:6" ht="75">
      <c r="A164" s="8"/>
      <c r="B164" s="19" t="s">
        <v>619</v>
      </c>
      <c r="C164" s="56" t="s">
        <v>620</v>
      </c>
      <c r="D164" s="6" t="s">
        <v>1429</v>
      </c>
      <c r="E164" s="12"/>
    </row>
    <row r="165" spans="1:6" ht="120">
      <c r="A165" s="6" t="s">
        <v>1451</v>
      </c>
      <c r="B165" s="19" t="s">
        <v>621</v>
      </c>
      <c r="C165" s="56"/>
      <c r="D165" s="8"/>
      <c r="E165" s="12"/>
    </row>
    <row r="166" spans="1:6" ht="60">
      <c r="A166" s="8"/>
      <c r="B166" s="19" t="s">
        <v>622</v>
      </c>
      <c r="C166" s="56"/>
      <c r="D166" s="6" t="s">
        <v>1428</v>
      </c>
      <c r="E166" s="9" t="e">
        <f>(E167+E168+E169)/(((E170+E171+E172+E173+E174+E175)+((E176+E177)*0.25)))</f>
        <v>#DIV/0!</v>
      </c>
      <c r="F166" s="3" t="s">
        <v>376</v>
      </c>
    </row>
    <row r="167" spans="1:6" ht="45">
      <c r="A167" s="77"/>
      <c r="B167" s="77" t="s">
        <v>623</v>
      </c>
      <c r="C167" s="56" t="s">
        <v>624</v>
      </c>
      <c r="D167" s="6" t="s">
        <v>1428</v>
      </c>
      <c r="E167" s="12"/>
      <c r="F167" s="23"/>
    </row>
    <row r="168" spans="1:6" ht="45">
      <c r="A168" s="79"/>
      <c r="B168" s="79"/>
      <c r="C168" s="56" t="s">
        <v>625</v>
      </c>
      <c r="D168" s="6" t="s">
        <v>1428</v>
      </c>
      <c r="E168" s="12"/>
      <c r="F168" s="23"/>
    </row>
    <row r="169" spans="1:6" ht="45">
      <c r="A169" s="78"/>
      <c r="B169" s="78"/>
      <c r="C169" s="56" t="s">
        <v>626</v>
      </c>
      <c r="D169" s="6" t="s">
        <v>1428</v>
      </c>
      <c r="E169" s="12"/>
    </row>
    <row r="170" spans="1:6" ht="60">
      <c r="A170" s="8"/>
      <c r="B170" s="19" t="s">
        <v>548</v>
      </c>
      <c r="C170" s="56" t="s">
        <v>484</v>
      </c>
      <c r="D170" s="6" t="s">
        <v>1237</v>
      </c>
      <c r="E170" s="12"/>
      <c r="F170" s="23"/>
    </row>
    <row r="171" spans="1:6" ht="60">
      <c r="A171" s="8"/>
      <c r="B171" s="19" t="s">
        <v>549</v>
      </c>
      <c r="C171" s="56" t="s">
        <v>485</v>
      </c>
      <c r="D171" s="6" t="s">
        <v>1237</v>
      </c>
      <c r="E171" s="12"/>
    </row>
    <row r="172" spans="1:6" ht="60">
      <c r="A172" s="8"/>
      <c r="B172" s="19" t="s">
        <v>550</v>
      </c>
      <c r="C172" s="56" t="s">
        <v>551</v>
      </c>
      <c r="D172" s="6" t="s">
        <v>1237</v>
      </c>
      <c r="E172" s="12"/>
    </row>
    <row r="173" spans="1:6" ht="60">
      <c r="A173" s="8"/>
      <c r="B173" s="19" t="s">
        <v>552</v>
      </c>
      <c r="C173" s="56" t="s">
        <v>467</v>
      </c>
      <c r="D173" s="6" t="s">
        <v>1237</v>
      </c>
      <c r="E173" s="12"/>
    </row>
    <row r="174" spans="1:6" ht="60">
      <c r="A174" s="8"/>
      <c r="B174" s="19" t="s">
        <v>553</v>
      </c>
      <c r="C174" s="56" t="s">
        <v>466</v>
      </c>
      <c r="D174" s="6" t="s">
        <v>1237</v>
      </c>
      <c r="E174" s="12"/>
    </row>
    <row r="175" spans="1:6" ht="60">
      <c r="A175" s="8"/>
      <c r="B175" s="19" t="s">
        <v>554</v>
      </c>
      <c r="C175" s="56" t="s">
        <v>468</v>
      </c>
      <c r="D175" s="6" t="s">
        <v>1237</v>
      </c>
      <c r="E175" s="12"/>
    </row>
    <row r="176" spans="1:6" ht="60">
      <c r="A176" s="8"/>
      <c r="B176" s="19" t="s">
        <v>555</v>
      </c>
      <c r="C176" s="56" t="s">
        <v>556</v>
      </c>
      <c r="D176" s="6" t="s">
        <v>1237</v>
      </c>
      <c r="E176" s="12"/>
    </row>
    <row r="177" spans="1:6" ht="60">
      <c r="A177" s="8"/>
      <c r="B177" s="19" t="s">
        <v>557</v>
      </c>
      <c r="C177" s="56" t="s">
        <v>558</v>
      </c>
      <c r="D177" s="6" t="s">
        <v>1237</v>
      </c>
      <c r="E177" s="12"/>
    </row>
    <row r="178" spans="1:6" ht="30">
      <c r="A178" s="8"/>
      <c r="B178" s="19" t="s">
        <v>627</v>
      </c>
      <c r="C178" s="56"/>
      <c r="D178" s="6" t="s">
        <v>1428</v>
      </c>
      <c r="E178" s="9" t="e">
        <f>(E179-E180-E181)/E182</f>
        <v>#DIV/0!</v>
      </c>
      <c r="F178" s="3" t="s">
        <v>54</v>
      </c>
    </row>
    <row r="179" spans="1:6" ht="45">
      <c r="A179" s="77"/>
      <c r="B179" s="77" t="s">
        <v>628</v>
      </c>
      <c r="C179" s="56" t="s">
        <v>629</v>
      </c>
      <c r="D179" s="6" t="s">
        <v>1428</v>
      </c>
      <c r="E179" s="12"/>
      <c r="F179" s="23"/>
    </row>
    <row r="180" spans="1:6" ht="30">
      <c r="A180" s="79"/>
      <c r="B180" s="79"/>
      <c r="C180" s="56" t="s">
        <v>631</v>
      </c>
      <c r="D180" s="6" t="s">
        <v>1428</v>
      </c>
      <c r="E180" s="12"/>
    </row>
    <row r="181" spans="1:6" ht="30">
      <c r="A181" s="79"/>
      <c r="B181" s="79"/>
      <c r="C181" s="56" t="s">
        <v>630</v>
      </c>
      <c r="D181" s="6" t="s">
        <v>1428</v>
      </c>
      <c r="E181" s="12"/>
    </row>
    <row r="182" spans="1:6" ht="75">
      <c r="A182" s="8"/>
      <c r="B182" s="19" t="s">
        <v>632</v>
      </c>
      <c r="C182" s="56" t="s">
        <v>614</v>
      </c>
      <c r="D182" s="6" t="s">
        <v>1237</v>
      </c>
      <c r="E182" s="12"/>
    </row>
    <row r="183" spans="1:6" ht="30">
      <c r="A183" s="10" t="s">
        <v>633</v>
      </c>
      <c r="B183" s="20" t="s">
        <v>634</v>
      </c>
      <c r="C183" s="57"/>
      <c r="D183" s="8"/>
      <c r="E183" s="8"/>
    </row>
    <row r="184" spans="1:6" ht="75">
      <c r="A184" s="6" t="s">
        <v>636</v>
      </c>
      <c r="B184" s="19" t="s">
        <v>635</v>
      </c>
      <c r="C184" s="57"/>
      <c r="D184" s="6" t="s">
        <v>10</v>
      </c>
      <c r="E184" s="9" t="e">
        <f>(E185+E186)/(E187+E188)*100</f>
        <v>#DIV/0!</v>
      </c>
      <c r="F184" s="3" t="s">
        <v>376</v>
      </c>
    </row>
    <row r="185" spans="1:6" ht="61.5" customHeight="1">
      <c r="A185" s="77"/>
      <c r="B185" s="77" t="s">
        <v>637</v>
      </c>
      <c r="C185" s="56" t="s">
        <v>638</v>
      </c>
      <c r="D185" s="6" t="s">
        <v>1429</v>
      </c>
      <c r="E185" s="12"/>
      <c r="F185" s="23"/>
    </row>
    <row r="186" spans="1:6" ht="61.5" customHeight="1">
      <c r="A186" s="78"/>
      <c r="B186" s="78"/>
      <c r="C186" s="56" t="s">
        <v>638</v>
      </c>
      <c r="D186" s="6" t="s">
        <v>1429</v>
      </c>
      <c r="E186" s="12"/>
    </row>
    <row r="187" spans="1:6" ht="30">
      <c r="A187" s="77"/>
      <c r="B187" s="77" t="s">
        <v>639</v>
      </c>
      <c r="C187" s="56" t="s">
        <v>640</v>
      </c>
      <c r="D187" s="6" t="s">
        <v>1429</v>
      </c>
      <c r="E187" s="12"/>
      <c r="F187" s="23"/>
    </row>
    <row r="188" spans="1:6" ht="30">
      <c r="A188" s="78"/>
      <c r="B188" s="78"/>
      <c r="C188" s="56" t="s">
        <v>641</v>
      </c>
      <c r="D188" s="6" t="s">
        <v>1429</v>
      </c>
      <c r="E188" s="12"/>
    </row>
    <row r="189" spans="1:6" ht="45">
      <c r="A189" s="6" t="s">
        <v>642</v>
      </c>
      <c r="B189" s="19" t="s">
        <v>643</v>
      </c>
      <c r="C189" s="57"/>
      <c r="D189" s="6"/>
      <c r="E189" s="9"/>
      <c r="F189" s="3"/>
    </row>
    <row r="190" spans="1:6" ht="60">
      <c r="A190" s="6"/>
      <c r="B190" s="19" t="s">
        <v>644</v>
      </c>
      <c r="C190" s="57"/>
      <c r="D190" s="6" t="s">
        <v>10</v>
      </c>
      <c r="E190" s="9" t="e">
        <f>(E191+E192+E193+E194)/(E195+E196)*100</f>
        <v>#DIV/0!</v>
      </c>
      <c r="F190" s="3" t="s">
        <v>376</v>
      </c>
    </row>
    <row r="191" spans="1:6" ht="30">
      <c r="A191" s="77"/>
      <c r="B191" s="77" t="s">
        <v>645</v>
      </c>
      <c r="C191" s="56" t="s">
        <v>646</v>
      </c>
      <c r="D191" s="6" t="s">
        <v>1237</v>
      </c>
      <c r="E191" s="12"/>
      <c r="F191" s="3"/>
    </row>
    <row r="192" spans="1:6" ht="30">
      <c r="A192" s="79"/>
      <c r="B192" s="79"/>
      <c r="C192" s="56" t="s">
        <v>647</v>
      </c>
      <c r="D192" s="6" t="s">
        <v>1237</v>
      </c>
      <c r="E192" s="12"/>
      <c r="F192" s="3"/>
    </row>
    <row r="193" spans="1:6" ht="45">
      <c r="A193" s="79"/>
      <c r="B193" s="79"/>
      <c r="C193" s="56" t="s">
        <v>648</v>
      </c>
      <c r="D193" s="6" t="s">
        <v>1237</v>
      </c>
      <c r="E193" s="12"/>
      <c r="F193" s="3"/>
    </row>
    <row r="194" spans="1:6" ht="45">
      <c r="A194" s="78"/>
      <c r="B194" s="78"/>
      <c r="C194" s="56" t="s">
        <v>649</v>
      </c>
      <c r="D194" s="6" t="s">
        <v>1237</v>
      </c>
      <c r="E194" s="12"/>
      <c r="F194" s="3"/>
    </row>
    <row r="195" spans="1:6" ht="45">
      <c r="A195" s="77"/>
      <c r="B195" s="77" t="s">
        <v>442</v>
      </c>
      <c r="C195" s="56" t="s">
        <v>443</v>
      </c>
      <c r="D195" s="6" t="s">
        <v>1237</v>
      </c>
      <c r="E195" s="12"/>
      <c r="F195" s="3"/>
    </row>
    <row r="196" spans="1:6" ht="30">
      <c r="A196" s="78"/>
      <c r="B196" s="78"/>
      <c r="C196" s="56" t="s">
        <v>444</v>
      </c>
      <c r="D196" s="6" t="s">
        <v>1237</v>
      </c>
      <c r="E196" s="12"/>
      <c r="F196" s="3"/>
    </row>
    <row r="197" spans="1:6">
      <c r="A197" s="34"/>
      <c r="B197" s="44" t="s">
        <v>1448</v>
      </c>
      <c r="C197" s="56"/>
      <c r="D197" s="6" t="s">
        <v>10</v>
      </c>
      <c r="E197" s="9">
        <v>0</v>
      </c>
      <c r="F197" s="3"/>
    </row>
    <row r="198" spans="1:6" ht="45">
      <c r="A198" s="6" t="s">
        <v>657</v>
      </c>
      <c r="B198" s="19" t="s">
        <v>650</v>
      </c>
      <c r="C198" s="56"/>
      <c r="D198" s="6"/>
      <c r="E198" s="12"/>
      <c r="F198" s="3"/>
    </row>
    <row r="199" spans="1:6" ht="60">
      <c r="A199" s="21"/>
      <c r="B199" s="19" t="s">
        <v>644</v>
      </c>
      <c r="C199" s="56"/>
      <c r="D199" s="6" t="s">
        <v>10</v>
      </c>
      <c r="E199" s="9" t="e">
        <f>(E200+E201+E202+E203)/(E204+E205)*100</f>
        <v>#DIV/0!</v>
      </c>
      <c r="F199" s="3" t="s">
        <v>376</v>
      </c>
    </row>
    <row r="200" spans="1:6" ht="60" customHeight="1">
      <c r="A200" s="77"/>
      <c r="B200" s="77" t="s">
        <v>652</v>
      </c>
      <c r="C200" s="56" t="s">
        <v>653</v>
      </c>
      <c r="D200" s="6" t="s">
        <v>1237</v>
      </c>
      <c r="E200" s="12"/>
      <c r="F200" s="3"/>
    </row>
    <row r="201" spans="1:6" ht="30">
      <c r="A201" s="79"/>
      <c r="B201" s="79"/>
      <c r="C201" s="56" t="s">
        <v>654</v>
      </c>
      <c r="D201" s="6" t="s">
        <v>1237</v>
      </c>
      <c r="E201" s="12"/>
      <c r="F201" s="3"/>
    </row>
    <row r="202" spans="1:6" ht="45">
      <c r="A202" s="79"/>
      <c r="B202" s="79"/>
      <c r="C202" s="56" t="s">
        <v>655</v>
      </c>
      <c r="D202" s="6" t="s">
        <v>1237</v>
      </c>
      <c r="E202" s="12"/>
      <c r="F202" s="3"/>
    </row>
    <row r="203" spans="1:6" ht="45">
      <c r="A203" s="78"/>
      <c r="B203" s="78"/>
      <c r="C203" s="56" t="s">
        <v>656</v>
      </c>
      <c r="D203" s="6" t="s">
        <v>1237</v>
      </c>
      <c r="E203" s="12"/>
      <c r="F203" s="3"/>
    </row>
    <row r="204" spans="1:6" ht="45">
      <c r="A204" s="77"/>
      <c r="B204" s="77" t="s">
        <v>442</v>
      </c>
      <c r="C204" s="56" t="s">
        <v>443</v>
      </c>
      <c r="D204" s="6" t="s">
        <v>1237</v>
      </c>
      <c r="E204" s="12"/>
      <c r="F204" s="3"/>
    </row>
    <row r="205" spans="1:6" ht="30">
      <c r="A205" s="78"/>
      <c r="B205" s="78"/>
      <c r="C205" s="56" t="s">
        <v>444</v>
      </c>
      <c r="D205" s="6" t="s">
        <v>1237</v>
      </c>
      <c r="E205" s="12"/>
      <c r="F205" s="3"/>
    </row>
    <row r="206" spans="1:6" ht="30">
      <c r="A206" s="21"/>
      <c r="B206" s="19" t="s">
        <v>651</v>
      </c>
      <c r="C206" s="56"/>
      <c r="D206" s="6" t="s">
        <v>10</v>
      </c>
      <c r="E206" s="9" t="e">
        <f>(E207+E208)/E209*100</f>
        <v>#DIV/0!</v>
      </c>
      <c r="F206" s="3" t="s">
        <v>30</v>
      </c>
    </row>
    <row r="207" spans="1:6" ht="60">
      <c r="A207" s="77"/>
      <c r="B207" s="77" t="s">
        <v>658</v>
      </c>
      <c r="C207" s="56" t="s">
        <v>659</v>
      </c>
      <c r="D207" s="6" t="s">
        <v>1237</v>
      </c>
      <c r="E207" s="12"/>
      <c r="F207" s="3"/>
    </row>
    <row r="208" spans="1:6" ht="60">
      <c r="A208" s="78"/>
      <c r="B208" s="78"/>
      <c r="C208" s="56" t="s">
        <v>660</v>
      </c>
      <c r="D208" s="6" t="s">
        <v>1237</v>
      </c>
      <c r="E208" s="12"/>
      <c r="F208" s="3"/>
    </row>
    <row r="209" spans="1:6" ht="60">
      <c r="A209" s="21"/>
      <c r="B209" s="19" t="s">
        <v>448</v>
      </c>
      <c r="C209" s="56" t="s">
        <v>449</v>
      </c>
      <c r="D209" s="6" t="s">
        <v>1237</v>
      </c>
      <c r="E209" s="12"/>
      <c r="F209" s="3"/>
    </row>
    <row r="210" spans="1:6" ht="45">
      <c r="A210" s="10" t="s">
        <v>661</v>
      </c>
      <c r="B210" s="20" t="s">
        <v>662</v>
      </c>
      <c r="C210" s="57"/>
      <c r="D210" s="8"/>
      <c r="E210" s="8"/>
    </row>
    <row r="211" spans="1:6" ht="60">
      <c r="A211" s="6" t="s">
        <v>664</v>
      </c>
      <c r="B211" s="19" t="s">
        <v>663</v>
      </c>
      <c r="C211" s="56"/>
      <c r="D211" s="6" t="s">
        <v>10</v>
      </c>
      <c r="E211" s="9" t="e">
        <f>E212/E213*100</f>
        <v>#DIV/0!</v>
      </c>
      <c r="F211" s="3" t="s">
        <v>376</v>
      </c>
    </row>
    <row r="212" spans="1:6" ht="60">
      <c r="A212" s="8"/>
      <c r="B212" s="19" t="s">
        <v>665</v>
      </c>
      <c r="C212" s="56" t="s">
        <v>666</v>
      </c>
      <c r="D212" s="6" t="s">
        <v>1237</v>
      </c>
      <c r="E212" s="12"/>
    </row>
    <row r="213" spans="1:6" ht="45">
      <c r="A213" s="8"/>
      <c r="B213" s="19" t="s">
        <v>667</v>
      </c>
      <c r="C213" s="56" t="s">
        <v>668</v>
      </c>
      <c r="D213" s="6" t="s">
        <v>1237</v>
      </c>
      <c r="E213" s="12"/>
    </row>
    <row r="214" spans="1:6" ht="45">
      <c r="A214" s="6" t="s">
        <v>669</v>
      </c>
      <c r="B214" s="19" t="s">
        <v>670</v>
      </c>
      <c r="C214" s="56"/>
      <c r="D214" s="6"/>
      <c r="E214" s="12"/>
      <c r="F214" s="3" t="s">
        <v>116</v>
      </c>
    </row>
    <row r="215" spans="1:6">
      <c r="A215" s="8"/>
      <c r="B215" s="19" t="s">
        <v>644</v>
      </c>
      <c r="C215" s="56"/>
      <c r="D215" s="6" t="s">
        <v>10</v>
      </c>
      <c r="E215" s="9" t="e">
        <f>E216/E217*100</f>
        <v>#DIV/0!</v>
      </c>
      <c r="F215" s="3"/>
    </row>
    <row r="216" spans="1:6" ht="60">
      <c r="A216" s="8"/>
      <c r="B216" s="19" t="s">
        <v>671</v>
      </c>
      <c r="C216" s="56" t="s">
        <v>672</v>
      </c>
      <c r="D216" s="6" t="s">
        <v>1237</v>
      </c>
      <c r="E216" s="12"/>
      <c r="F216" s="3"/>
    </row>
    <row r="217" spans="1:6" ht="60">
      <c r="A217" s="8"/>
      <c r="B217" s="19" t="s">
        <v>673</v>
      </c>
      <c r="C217" s="56" t="s">
        <v>672</v>
      </c>
      <c r="D217" s="6" t="s">
        <v>1237</v>
      </c>
      <c r="E217" s="12"/>
      <c r="F217" s="3"/>
    </row>
    <row r="218" spans="1:6">
      <c r="A218" s="8"/>
      <c r="B218" s="19" t="s">
        <v>651</v>
      </c>
      <c r="C218" s="56"/>
      <c r="D218" s="6" t="s">
        <v>10</v>
      </c>
      <c r="E218" s="9" t="e">
        <f>E219/E220*100</f>
        <v>#DIV/0!</v>
      </c>
      <c r="F218" s="3"/>
    </row>
    <row r="219" spans="1:6" ht="60">
      <c r="A219" s="8"/>
      <c r="B219" s="19" t="s">
        <v>674</v>
      </c>
      <c r="C219" s="56" t="s">
        <v>672</v>
      </c>
      <c r="D219" s="6" t="s">
        <v>1237</v>
      </c>
      <c r="E219" s="12"/>
      <c r="F219" s="3"/>
    </row>
    <row r="220" spans="1:6" ht="60">
      <c r="A220" s="8"/>
      <c r="B220" s="19" t="s">
        <v>675</v>
      </c>
      <c r="C220" s="56" t="s">
        <v>672</v>
      </c>
      <c r="D220" s="6" t="s">
        <v>1237</v>
      </c>
      <c r="E220" s="12"/>
    </row>
    <row r="221" spans="1:6" ht="60">
      <c r="A221" s="10" t="s">
        <v>676</v>
      </c>
      <c r="B221" s="20" t="s">
        <v>677</v>
      </c>
      <c r="C221" s="57"/>
      <c r="D221" s="8"/>
      <c r="E221" s="8"/>
    </row>
    <row r="222" spans="1:6" ht="60">
      <c r="A222" s="6" t="s">
        <v>678</v>
      </c>
      <c r="B222" s="44" t="s">
        <v>1452</v>
      </c>
      <c r="C222" s="57"/>
      <c r="D222" s="14"/>
      <c r="E222" s="9"/>
      <c r="F222" s="3" t="s">
        <v>694</v>
      </c>
    </row>
    <row r="223" spans="1:6">
      <c r="A223" s="6"/>
      <c r="B223" s="44" t="s">
        <v>1453</v>
      </c>
      <c r="C223" s="56"/>
      <c r="D223" s="14"/>
      <c r="E223" s="12"/>
      <c r="F223" s="3"/>
    </row>
    <row r="224" spans="1:6">
      <c r="A224" s="6"/>
      <c r="B224" s="44" t="s">
        <v>1455</v>
      </c>
      <c r="C224" s="56"/>
      <c r="D224" s="14" t="s">
        <v>10</v>
      </c>
      <c r="E224" s="9" t="e">
        <f>E225/E226*100</f>
        <v>#DIV/0!</v>
      </c>
      <c r="F224" s="3"/>
    </row>
    <row r="225" spans="1:6" ht="60">
      <c r="A225" s="6"/>
      <c r="B225" s="19" t="s">
        <v>679</v>
      </c>
      <c r="C225" s="56" t="s">
        <v>680</v>
      </c>
      <c r="D225" s="14" t="s">
        <v>1429</v>
      </c>
      <c r="E225" s="12"/>
      <c r="F225" s="3"/>
    </row>
    <row r="226" spans="1:6" ht="75">
      <c r="A226" s="8"/>
      <c r="B226" s="19" t="s">
        <v>681</v>
      </c>
      <c r="C226" s="56" t="s">
        <v>682</v>
      </c>
      <c r="D226" s="14" t="s">
        <v>1429</v>
      </c>
      <c r="E226" s="12"/>
    </row>
    <row r="227" spans="1:6" ht="45">
      <c r="A227" s="8"/>
      <c r="B227" s="19" t="s">
        <v>684</v>
      </c>
      <c r="C227" s="56"/>
      <c r="D227" s="14" t="s">
        <v>10</v>
      </c>
      <c r="E227" s="9" t="e">
        <f>E228/E229*100</f>
        <v>#DIV/0!</v>
      </c>
    </row>
    <row r="228" spans="1:6" ht="60">
      <c r="A228" s="8"/>
      <c r="B228" s="19" t="s">
        <v>685</v>
      </c>
      <c r="C228" s="56" t="s">
        <v>680</v>
      </c>
      <c r="D228" s="14" t="s">
        <v>1429</v>
      </c>
      <c r="E228" s="12"/>
    </row>
    <row r="229" spans="1:6" ht="60">
      <c r="A229" s="8"/>
      <c r="B229" s="19" t="s">
        <v>686</v>
      </c>
      <c r="C229" s="56" t="s">
        <v>682</v>
      </c>
      <c r="D229" s="14" t="s">
        <v>1429</v>
      </c>
      <c r="E229" s="12"/>
    </row>
    <row r="230" spans="1:6">
      <c r="A230" s="8"/>
      <c r="B230" s="44" t="s">
        <v>1454</v>
      </c>
      <c r="C230" s="56"/>
      <c r="D230" s="8"/>
      <c r="E230" s="12"/>
    </row>
    <row r="231" spans="1:6">
      <c r="A231" s="8"/>
      <c r="B231" s="19" t="s">
        <v>683</v>
      </c>
      <c r="C231" s="56"/>
      <c r="D231" s="14" t="s">
        <v>10</v>
      </c>
      <c r="E231" s="9" t="e">
        <f>E232/E233*100</f>
        <v>#DIV/0!</v>
      </c>
    </row>
    <row r="232" spans="1:6" ht="60">
      <c r="A232" s="8"/>
      <c r="B232" s="19" t="s">
        <v>687</v>
      </c>
      <c r="C232" s="56" t="s">
        <v>688</v>
      </c>
      <c r="D232" s="14" t="s">
        <v>1429</v>
      </c>
      <c r="E232" s="12"/>
    </row>
    <row r="233" spans="1:6" ht="60">
      <c r="A233" s="8"/>
      <c r="B233" s="19" t="s">
        <v>689</v>
      </c>
      <c r="C233" s="56" t="s">
        <v>690</v>
      </c>
      <c r="D233" s="14" t="s">
        <v>1429</v>
      </c>
      <c r="E233" s="12"/>
    </row>
    <row r="234" spans="1:6" ht="45">
      <c r="A234" s="8"/>
      <c r="B234" s="19" t="s">
        <v>691</v>
      </c>
      <c r="C234" s="56"/>
      <c r="D234" s="14" t="s">
        <v>10</v>
      </c>
      <c r="E234" s="9" t="e">
        <f>E235/E236*100</f>
        <v>#DIV/0!</v>
      </c>
    </row>
    <row r="235" spans="1:6" ht="60">
      <c r="A235" s="8"/>
      <c r="B235" s="19" t="s">
        <v>692</v>
      </c>
      <c r="C235" s="56" t="s">
        <v>688</v>
      </c>
      <c r="D235" s="14" t="s">
        <v>1429</v>
      </c>
      <c r="E235" s="12"/>
    </row>
    <row r="236" spans="1:6" ht="60">
      <c r="A236" s="8"/>
      <c r="B236" s="19" t="s">
        <v>693</v>
      </c>
      <c r="C236" s="56" t="s">
        <v>690</v>
      </c>
      <c r="D236" s="14" t="s">
        <v>1429</v>
      </c>
      <c r="E236" s="12"/>
    </row>
    <row r="237" spans="1:6" ht="60">
      <c r="A237" s="10" t="s">
        <v>695</v>
      </c>
      <c r="B237" s="20" t="s">
        <v>696</v>
      </c>
      <c r="C237" s="57"/>
      <c r="D237" s="8"/>
      <c r="E237" s="8"/>
    </row>
    <row r="238" spans="1:6" ht="90">
      <c r="A238" s="6" t="s">
        <v>698</v>
      </c>
      <c r="B238" s="19" t="s">
        <v>697</v>
      </c>
      <c r="C238" s="57"/>
      <c r="D238" s="14"/>
      <c r="E238" s="9"/>
      <c r="F238" s="3" t="s">
        <v>712</v>
      </c>
    </row>
    <row r="239" spans="1:6">
      <c r="A239" s="8"/>
      <c r="B239" s="19" t="s">
        <v>683</v>
      </c>
      <c r="C239" s="56"/>
      <c r="D239" s="14" t="s">
        <v>10</v>
      </c>
      <c r="E239" s="9" t="e">
        <f>(E240+E241)/(E242+E243)*100</f>
        <v>#DIV/0!</v>
      </c>
    </row>
    <row r="240" spans="1:6" ht="75">
      <c r="A240" s="8"/>
      <c r="B240" s="19" t="s">
        <v>699</v>
      </c>
      <c r="C240" s="56" t="s">
        <v>700</v>
      </c>
      <c r="D240" s="14" t="s">
        <v>1431</v>
      </c>
      <c r="E240" s="12"/>
    </row>
    <row r="241" spans="1:6" ht="105">
      <c r="A241" s="8"/>
      <c r="B241" s="19" t="s">
        <v>701</v>
      </c>
      <c r="C241" s="56" t="s">
        <v>702</v>
      </c>
      <c r="D241" s="14" t="s">
        <v>1431</v>
      </c>
      <c r="E241" s="12"/>
    </row>
    <row r="242" spans="1:6" ht="60">
      <c r="A242" s="8"/>
      <c r="B242" s="19" t="s">
        <v>704</v>
      </c>
      <c r="C242" s="56" t="s">
        <v>705</v>
      </c>
      <c r="D242" s="14" t="s">
        <v>1431</v>
      </c>
      <c r="E242" s="12"/>
    </row>
    <row r="243" spans="1:6" ht="90">
      <c r="A243" s="8"/>
      <c r="B243" s="19" t="s">
        <v>706</v>
      </c>
      <c r="C243" s="56" t="s">
        <v>707</v>
      </c>
      <c r="D243" s="14" t="s">
        <v>1431</v>
      </c>
      <c r="E243" s="12"/>
    </row>
    <row r="244" spans="1:6">
      <c r="A244" s="8"/>
      <c r="B244" s="19" t="s">
        <v>703</v>
      </c>
      <c r="C244" s="56"/>
      <c r="D244" s="14" t="s">
        <v>10</v>
      </c>
      <c r="E244" s="9" t="e">
        <f>E245/E246*100</f>
        <v>#DIV/0!</v>
      </c>
    </row>
    <row r="245" spans="1:6" ht="90">
      <c r="A245" s="8"/>
      <c r="B245" s="19" t="s">
        <v>708</v>
      </c>
      <c r="C245" s="56" t="s">
        <v>709</v>
      </c>
      <c r="D245" s="14" t="s">
        <v>1431</v>
      </c>
      <c r="E245" s="12"/>
    </row>
    <row r="246" spans="1:6" ht="75">
      <c r="A246" s="8"/>
      <c r="B246" s="19" t="s">
        <v>710</v>
      </c>
      <c r="C246" s="56" t="s">
        <v>711</v>
      </c>
      <c r="D246" s="14" t="s">
        <v>1431</v>
      </c>
      <c r="E246" s="12"/>
    </row>
    <row r="247" spans="1:6" ht="75">
      <c r="A247" s="6" t="s">
        <v>713</v>
      </c>
      <c r="B247" s="19" t="s">
        <v>714</v>
      </c>
      <c r="C247" s="56"/>
      <c r="D247" s="8"/>
      <c r="E247" s="12"/>
      <c r="F247" s="3" t="s">
        <v>376</v>
      </c>
    </row>
    <row r="248" spans="1:6">
      <c r="A248" s="6"/>
      <c r="B248" s="19" t="s">
        <v>683</v>
      </c>
      <c r="C248" s="56"/>
      <c r="D248" s="14" t="s">
        <v>10</v>
      </c>
      <c r="E248" s="9" t="e">
        <f>E249/E250*100</f>
        <v>#DIV/0!</v>
      </c>
    </row>
    <row r="249" spans="1:6" ht="105">
      <c r="A249" s="6"/>
      <c r="B249" s="19" t="s">
        <v>716</v>
      </c>
      <c r="C249" s="56" t="s">
        <v>717</v>
      </c>
      <c r="D249" s="14" t="s">
        <v>1431</v>
      </c>
      <c r="E249" s="12"/>
    </row>
    <row r="250" spans="1:6" ht="90">
      <c r="A250" s="6"/>
      <c r="B250" s="19" t="s">
        <v>718</v>
      </c>
      <c r="C250" s="56" t="s">
        <v>719</v>
      </c>
      <c r="D250" s="14" t="s">
        <v>1431</v>
      </c>
      <c r="E250" s="12"/>
    </row>
    <row r="251" spans="1:6">
      <c r="A251" s="8"/>
      <c r="B251" s="19" t="s">
        <v>715</v>
      </c>
      <c r="C251" s="56"/>
      <c r="D251" s="14" t="s">
        <v>10</v>
      </c>
      <c r="E251" s="9" t="e">
        <f>E252/E253*100</f>
        <v>#DIV/0!</v>
      </c>
    </row>
    <row r="252" spans="1:6" ht="90">
      <c r="A252" s="8"/>
      <c r="B252" s="19" t="s">
        <v>720</v>
      </c>
      <c r="C252" s="56" t="s">
        <v>721</v>
      </c>
      <c r="D252" s="14" t="s">
        <v>1431</v>
      </c>
      <c r="E252" s="12"/>
    </row>
    <row r="253" spans="1:6" ht="75">
      <c r="A253" s="8"/>
      <c r="B253" s="19" t="s">
        <v>722</v>
      </c>
      <c r="C253" s="56" t="s">
        <v>723</v>
      </c>
      <c r="D253" s="14" t="s">
        <v>1431</v>
      </c>
      <c r="E253" s="12"/>
    </row>
    <row r="254" spans="1:6" ht="30">
      <c r="A254" s="6" t="s">
        <v>724</v>
      </c>
      <c r="B254" s="19" t="s">
        <v>1456</v>
      </c>
      <c r="C254" s="56"/>
      <c r="D254" s="8"/>
      <c r="E254" s="12"/>
    </row>
    <row r="255" spans="1:6" ht="135">
      <c r="A255" s="8"/>
      <c r="B255" s="19" t="s">
        <v>725</v>
      </c>
      <c r="C255" s="56"/>
      <c r="D255" s="14" t="s">
        <v>1431</v>
      </c>
      <c r="E255" s="9" t="e">
        <f>E256/((E257+E258+E259+E260++E261+E262)+((E263+E264)*0.25))</f>
        <v>#DIV/0!</v>
      </c>
      <c r="F255" s="3" t="s">
        <v>732</v>
      </c>
    </row>
    <row r="256" spans="1:6" ht="60">
      <c r="A256" s="8"/>
      <c r="B256" s="19" t="s">
        <v>726</v>
      </c>
      <c r="C256" s="56" t="s">
        <v>705</v>
      </c>
      <c r="D256" s="14" t="s">
        <v>1431</v>
      </c>
      <c r="E256" s="12"/>
    </row>
    <row r="257" spans="1:6" ht="60">
      <c r="A257" s="8"/>
      <c r="B257" s="19" t="s">
        <v>548</v>
      </c>
      <c r="C257" s="56" t="s">
        <v>484</v>
      </c>
      <c r="D257" s="14" t="s">
        <v>1237</v>
      </c>
      <c r="E257" s="12"/>
    </row>
    <row r="258" spans="1:6" ht="60">
      <c r="A258" s="8"/>
      <c r="B258" s="19" t="s">
        <v>549</v>
      </c>
      <c r="C258" s="56" t="s">
        <v>485</v>
      </c>
      <c r="D258" s="14" t="s">
        <v>1237</v>
      </c>
      <c r="E258" s="12"/>
    </row>
    <row r="259" spans="1:6" ht="60">
      <c r="A259" s="8"/>
      <c r="B259" s="19" t="s">
        <v>550</v>
      </c>
      <c r="C259" s="56" t="s">
        <v>551</v>
      </c>
      <c r="D259" s="14" t="s">
        <v>1237</v>
      </c>
      <c r="E259" s="12"/>
    </row>
    <row r="260" spans="1:6" ht="60">
      <c r="A260" s="8"/>
      <c r="B260" s="19" t="s">
        <v>552</v>
      </c>
      <c r="C260" s="56" t="s">
        <v>467</v>
      </c>
      <c r="D260" s="14" t="s">
        <v>1237</v>
      </c>
      <c r="E260" s="12"/>
    </row>
    <row r="261" spans="1:6" ht="60">
      <c r="A261" s="8"/>
      <c r="B261" s="19" t="s">
        <v>553</v>
      </c>
      <c r="C261" s="56" t="s">
        <v>466</v>
      </c>
      <c r="D261" s="14" t="s">
        <v>1237</v>
      </c>
      <c r="E261" s="12"/>
    </row>
    <row r="262" spans="1:6" ht="60">
      <c r="A262" s="8"/>
      <c r="B262" s="19" t="s">
        <v>554</v>
      </c>
      <c r="C262" s="56" t="s">
        <v>468</v>
      </c>
      <c r="D262" s="14" t="s">
        <v>1237</v>
      </c>
      <c r="E262" s="12"/>
    </row>
    <row r="263" spans="1:6" ht="60">
      <c r="A263" s="8"/>
      <c r="B263" s="19" t="s">
        <v>555</v>
      </c>
      <c r="C263" s="56" t="s">
        <v>556</v>
      </c>
      <c r="D263" s="14" t="s">
        <v>1237</v>
      </c>
      <c r="E263" s="12"/>
    </row>
    <row r="264" spans="1:6" ht="45">
      <c r="A264" s="8"/>
      <c r="B264" s="19" t="s">
        <v>727</v>
      </c>
      <c r="C264" s="56" t="s">
        <v>558</v>
      </c>
      <c r="D264" s="14" t="s">
        <v>1237</v>
      </c>
      <c r="E264" s="12"/>
    </row>
    <row r="265" spans="1:6" ht="120">
      <c r="A265" s="8"/>
      <c r="B265" s="19" t="s">
        <v>731</v>
      </c>
      <c r="C265" s="56"/>
      <c r="D265" s="14" t="s">
        <v>1431</v>
      </c>
      <c r="E265" s="9" t="e">
        <f>E266/E267</f>
        <v>#DIV/0!</v>
      </c>
      <c r="F265" s="3" t="s">
        <v>733</v>
      </c>
    </row>
    <row r="266" spans="1:6" ht="75">
      <c r="A266" s="8"/>
      <c r="B266" s="19" t="s">
        <v>728</v>
      </c>
      <c r="C266" s="56" t="s">
        <v>719</v>
      </c>
      <c r="D266" s="14" t="s">
        <v>1431</v>
      </c>
      <c r="E266" s="12"/>
    </row>
    <row r="267" spans="1:6" ht="75">
      <c r="A267" s="8"/>
      <c r="B267" s="19" t="s">
        <v>729</v>
      </c>
      <c r="C267" s="56" t="s">
        <v>730</v>
      </c>
      <c r="D267" s="14" t="s">
        <v>1237</v>
      </c>
      <c r="E267" s="12"/>
    </row>
    <row r="268" spans="1:6" ht="60">
      <c r="A268" s="10" t="s">
        <v>761</v>
      </c>
      <c r="B268" s="20" t="s">
        <v>734</v>
      </c>
      <c r="C268" s="57"/>
      <c r="D268" s="8"/>
      <c r="E268" s="8"/>
    </row>
    <row r="269" spans="1:6" ht="90">
      <c r="A269" s="6" t="s">
        <v>762</v>
      </c>
      <c r="B269" s="19" t="s">
        <v>735</v>
      </c>
      <c r="C269" s="57"/>
      <c r="D269" s="14" t="s">
        <v>10</v>
      </c>
      <c r="E269" s="9" t="e">
        <f>E270/E271*100</f>
        <v>#DIV/0!</v>
      </c>
      <c r="F269" s="3" t="s">
        <v>376</v>
      </c>
    </row>
    <row r="270" spans="1:6" ht="60">
      <c r="A270" s="8"/>
      <c r="B270" s="19" t="s">
        <v>736</v>
      </c>
      <c r="C270" s="56" t="s">
        <v>737</v>
      </c>
      <c r="D270" s="14" t="s">
        <v>1429</v>
      </c>
      <c r="E270" s="12"/>
    </row>
    <row r="271" spans="1:6" ht="45">
      <c r="A271" s="8"/>
      <c r="B271" s="19" t="s">
        <v>738</v>
      </c>
      <c r="C271" s="56" t="s">
        <v>739</v>
      </c>
      <c r="D271" s="14" t="s">
        <v>1429</v>
      </c>
      <c r="E271" s="12"/>
    </row>
    <row r="272" spans="1:6" ht="60">
      <c r="A272" s="10" t="s">
        <v>740</v>
      </c>
      <c r="B272" s="20" t="s">
        <v>741</v>
      </c>
      <c r="C272" s="57"/>
      <c r="D272" s="8"/>
      <c r="E272" s="8"/>
    </row>
    <row r="273" spans="1:6" ht="75">
      <c r="A273" s="6" t="s">
        <v>743</v>
      </c>
      <c r="B273" s="19" t="s">
        <v>742</v>
      </c>
      <c r="C273" s="56"/>
      <c r="D273" s="14"/>
      <c r="E273" s="9"/>
      <c r="F273" s="3" t="s">
        <v>754</v>
      </c>
    </row>
    <row r="274" spans="1:6">
      <c r="A274" s="6"/>
      <c r="B274" s="19" t="s">
        <v>744</v>
      </c>
      <c r="C274" s="56"/>
      <c r="D274" s="14" t="s">
        <v>10</v>
      </c>
      <c r="E274" s="9" t="e">
        <f>E275/E276*100</f>
        <v>#DIV/0!</v>
      </c>
    </row>
    <row r="275" spans="1:6" ht="75">
      <c r="A275" s="6"/>
      <c r="B275" s="19" t="s">
        <v>745</v>
      </c>
      <c r="C275" s="56" t="s">
        <v>746</v>
      </c>
      <c r="D275" s="14" t="s">
        <v>1428</v>
      </c>
      <c r="E275" s="12"/>
    </row>
    <row r="276" spans="1:6" ht="75">
      <c r="A276" s="6"/>
      <c r="B276" s="19" t="s">
        <v>747</v>
      </c>
      <c r="C276" s="56" t="s">
        <v>748</v>
      </c>
      <c r="D276" s="14" t="s">
        <v>1428</v>
      </c>
      <c r="E276" s="12"/>
    </row>
    <row r="277" spans="1:6">
      <c r="A277" s="6"/>
      <c r="B277" s="19" t="s">
        <v>749</v>
      </c>
      <c r="C277" s="56"/>
      <c r="D277" s="14" t="s">
        <v>10</v>
      </c>
      <c r="E277" s="9" t="e">
        <f>E278/E279*100</f>
        <v>#DIV/0!</v>
      </c>
    </row>
    <row r="278" spans="1:6" ht="75">
      <c r="A278" s="6"/>
      <c r="B278" s="19" t="s">
        <v>750</v>
      </c>
      <c r="C278" s="56" t="s">
        <v>751</v>
      </c>
      <c r="D278" s="14" t="s">
        <v>1428</v>
      </c>
      <c r="E278" s="12"/>
    </row>
    <row r="279" spans="1:6" ht="75">
      <c r="A279" s="6"/>
      <c r="B279" s="19" t="s">
        <v>752</v>
      </c>
      <c r="C279" s="56" t="s">
        <v>753</v>
      </c>
      <c r="D279" s="14" t="s">
        <v>1428</v>
      </c>
      <c r="E279" s="12"/>
    </row>
    <row r="280" spans="1:6" ht="75">
      <c r="A280" s="6" t="s">
        <v>756</v>
      </c>
      <c r="B280" s="19" t="s">
        <v>755</v>
      </c>
      <c r="C280" s="56"/>
      <c r="D280" s="14" t="s">
        <v>10</v>
      </c>
      <c r="E280" s="9" t="e">
        <f>E281/E282*100</f>
        <v>#DIV/0!</v>
      </c>
      <c r="F280" s="3" t="s">
        <v>163</v>
      </c>
    </row>
    <row r="281" spans="1:6" ht="60">
      <c r="A281" s="6"/>
      <c r="B281" s="19" t="s">
        <v>757</v>
      </c>
      <c r="C281" s="56" t="s">
        <v>758</v>
      </c>
      <c r="D281" s="14" t="s">
        <v>1429</v>
      </c>
      <c r="E281" s="12"/>
    </row>
    <row r="282" spans="1:6" ht="45">
      <c r="A282" s="6"/>
      <c r="B282" s="19" t="s">
        <v>759</v>
      </c>
      <c r="C282" s="56" t="s">
        <v>760</v>
      </c>
      <c r="D282" s="14" t="s">
        <v>1429</v>
      </c>
      <c r="E282" s="12"/>
    </row>
    <row r="283" spans="1:6" ht="75">
      <c r="A283" s="6" t="s">
        <v>764</v>
      </c>
      <c r="B283" s="19" t="s">
        <v>763</v>
      </c>
      <c r="C283" s="56"/>
      <c r="D283" s="14" t="s">
        <v>10</v>
      </c>
      <c r="E283" s="9" t="e">
        <f>E284/E285*100</f>
        <v>#DIV/0!</v>
      </c>
      <c r="F283" s="3" t="s">
        <v>163</v>
      </c>
    </row>
    <row r="284" spans="1:6" ht="60">
      <c r="A284" s="6"/>
      <c r="B284" s="19" t="s">
        <v>766</v>
      </c>
      <c r="C284" s="56" t="s">
        <v>767</v>
      </c>
      <c r="D284" s="14" t="s">
        <v>1429</v>
      </c>
      <c r="E284" s="12"/>
    </row>
    <row r="285" spans="1:6" ht="60">
      <c r="A285" s="6"/>
      <c r="B285" s="19" t="s">
        <v>765</v>
      </c>
      <c r="C285" s="56" t="s">
        <v>760</v>
      </c>
      <c r="D285" s="14" t="s">
        <v>1429</v>
      </c>
      <c r="E285" s="12"/>
    </row>
    <row r="286" spans="1:6" ht="75">
      <c r="A286" s="6" t="s">
        <v>768</v>
      </c>
      <c r="B286" s="19" t="s">
        <v>769</v>
      </c>
      <c r="C286" s="56"/>
      <c r="D286" s="14" t="s">
        <v>10</v>
      </c>
      <c r="E286" s="9" t="e">
        <f>E287/E288*100</f>
        <v>#DIV/0!</v>
      </c>
      <c r="F286" s="3" t="s">
        <v>376</v>
      </c>
    </row>
    <row r="287" spans="1:6" ht="75">
      <c r="A287" s="6"/>
      <c r="B287" s="19" t="s">
        <v>770</v>
      </c>
      <c r="C287" s="56" t="s">
        <v>771</v>
      </c>
      <c r="D287" s="14" t="s">
        <v>1428</v>
      </c>
      <c r="E287" s="12"/>
    </row>
    <row r="288" spans="1:6" ht="75">
      <c r="A288" s="6"/>
      <c r="B288" s="19" t="s">
        <v>747</v>
      </c>
      <c r="C288" s="56" t="s">
        <v>748</v>
      </c>
      <c r="D288" s="14" t="s">
        <v>1428</v>
      </c>
      <c r="E288" s="12"/>
    </row>
    <row r="289" spans="1:6" ht="75">
      <c r="A289" s="6" t="s">
        <v>1009</v>
      </c>
      <c r="B289" s="19" t="s">
        <v>772</v>
      </c>
      <c r="C289" s="56"/>
      <c r="D289" s="14" t="s">
        <v>10</v>
      </c>
      <c r="E289" s="9" t="e">
        <f>E290/E291*100</f>
        <v>#DIV/0!</v>
      </c>
      <c r="F289" s="3" t="s">
        <v>376</v>
      </c>
    </row>
    <row r="290" spans="1:6" ht="75">
      <c r="A290" s="6"/>
      <c r="B290" s="19" t="s">
        <v>773</v>
      </c>
      <c r="C290" s="56" t="s">
        <v>774</v>
      </c>
      <c r="D290" s="14" t="s">
        <v>1428</v>
      </c>
      <c r="E290" s="12"/>
    </row>
    <row r="291" spans="1:6" ht="75">
      <c r="A291" s="6"/>
      <c r="B291" s="19" t="s">
        <v>747</v>
      </c>
      <c r="C291" s="56" t="s">
        <v>748</v>
      </c>
      <c r="D291" s="14" t="s">
        <v>1428</v>
      </c>
      <c r="E291" s="12"/>
      <c r="F291" s="3"/>
    </row>
    <row r="292" spans="1:6" ht="75">
      <c r="A292" s="6" t="s">
        <v>1010</v>
      </c>
      <c r="B292" s="19" t="s">
        <v>775</v>
      </c>
      <c r="C292" s="56"/>
      <c r="D292" s="14" t="s">
        <v>10</v>
      </c>
      <c r="E292" s="9" t="e">
        <f>E293/E294*100</f>
        <v>#DIV/0!</v>
      </c>
      <c r="F292" s="3" t="s">
        <v>376</v>
      </c>
    </row>
    <row r="293" spans="1:6" ht="75">
      <c r="A293" s="6"/>
      <c r="B293" s="19" t="s">
        <v>776</v>
      </c>
      <c r="C293" s="56" t="s">
        <v>777</v>
      </c>
      <c r="D293" s="14" t="s">
        <v>1428</v>
      </c>
      <c r="E293" s="12"/>
    </row>
    <row r="294" spans="1:6" ht="75">
      <c r="A294" s="6"/>
      <c r="B294" s="19" t="s">
        <v>752</v>
      </c>
      <c r="C294" s="56" t="s">
        <v>753</v>
      </c>
      <c r="D294" s="14" t="s">
        <v>1428</v>
      </c>
      <c r="E294" s="12"/>
    </row>
    <row r="295" spans="1:6" ht="75">
      <c r="A295" s="6" t="s">
        <v>1011</v>
      </c>
      <c r="B295" s="19" t="s">
        <v>778</v>
      </c>
      <c r="C295" s="56"/>
      <c r="D295" s="14" t="s">
        <v>10</v>
      </c>
      <c r="E295" s="9" t="e">
        <f>E296/E297*100</f>
        <v>#DIV/0!</v>
      </c>
      <c r="F295" s="3" t="s">
        <v>376</v>
      </c>
    </row>
    <row r="296" spans="1:6" ht="75">
      <c r="A296" s="6"/>
      <c r="B296" s="19" t="s">
        <v>779</v>
      </c>
      <c r="C296" s="56" t="s">
        <v>780</v>
      </c>
      <c r="D296" s="14" t="s">
        <v>1428</v>
      </c>
      <c r="E296" s="12"/>
    </row>
    <row r="297" spans="1:6" ht="75">
      <c r="A297" s="6"/>
      <c r="B297" s="19" t="s">
        <v>752</v>
      </c>
      <c r="C297" s="56" t="s">
        <v>753</v>
      </c>
      <c r="D297" s="14" t="s">
        <v>1428</v>
      </c>
      <c r="E297" s="12"/>
    </row>
  </sheetData>
  <mergeCells count="44">
    <mergeCell ref="B200:B203"/>
    <mergeCell ref="A200:A203"/>
    <mergeCell ref="B204:B205"/>
    <mergeCell ref="A204:A205"/>
    <mergeCell ref="B207:B208"/>
    <mergeCell ref="A207:A208"/>
    <mergeCell ref="B191:B194"/>
    <mergeCell ref="A191:A194"/>
    <mergeCell ref="B195:B196"/>
    <mergeCell ref="A195:A196"/>
    <mergeCell ref="A179:A181"/>
    <mergeCell ref="B185:B186"/>
    <mergeCell ref="A185:A186"/>
    <mergeCell ref="B187:B188"/>
    <mergeCell ref="A187:A188"/>
    <mergeCell ref="B60:B61"/>
    <mergeCell ref="A60:A61"/>
    <mergeCell ref="B108:B109"/>
    <mergeCell ref="A108:A109"/>
    <mergeCell ref="B113:B116"/>
    <mergeCell ref="A113:A116"/>
    <mergeCell ref="A32:A33"/>
    <mergeCell ref="B48:B49"/>
    <mergeCell ref="A48:A49"/>
    <mergeCell ref="B50:B53"/>
    <mergeCell ref="A50:A53"/>
    <mergeCell ref="B32:B33"/>
    <mergeCell ref="B34:B39"/>
    <mergeCell ref="A34:A39"/>
    <mergeCell ref="B167:B169"/>
    <mergeCell ref="A167:A169"/>
    <mergeCell ref="B179:B181"/>
    <mergeCell ref="B117:B120"/>
    <mergeCell ref="A117:A120"/>
    <mergeCell ref="A3:E3"/>
    <mergeCell ref="A4:E4"/>
    <mergeCell ref="A7:E7"/>
    <mergeCell ref="A8:E8"/>
    <mergeCell ref="A25:A30"/>
    <mergeCell ref="B11:B12"/>
    <mergeCell ref="A11:A12"/>
    <mergeCell ref="B23:B24"/>
    <mergeCell ref="A23:A24"/>
    <mergeCell ref="B25:B30"/>
  </mergeCells>
  <pageMargins left="0.70866141732283472" right="0.70866141732283472" top="0.74803149606299213" bottom="0.74803149606299213" header="0.31496062992125984" footer="0.31496062992125984"/>
  <pageSetup paperSize="9" scale="45" fitToHeight="10" orientation="portrait" horizontalDpi="0" verticalDpi="0" r:id="rId1"/>
</worksheet>
</file>

<file path=xl/worksheets/sheet5.xml><?xml version="1.0" encoding="utf-8"?>
<worksheet xmlns="http://schemas.openxmlformats.org/spreadsheetml/2006/main" xmlns:r="http://schemas.openxmlformats.org/officeDocument/2006/relationships">
  <sheetPr>
    <pageSetUpPr fitToPage="1"/>
  </sheetPr>
  <dimension ref="A3:G156"/>
  <sheetViews>
    <sheetView workbookViewId="0">
      <selection activeCell="C10" sqref="C10:C156"/>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69" t="s">
        <v>0</v>
      </c>
      <c r="B3" s="69"/>
      <c r="C3" s="69"/>
      <c r="D3" s="69"/>
      <c r="E3" s="69"/>
      <c r="F3" s="15"/>
    </row>
    <row r="4" spans="1:6" ht="18.75">
      <c r="A4" s="69" t="s">
        <v>1</v>
      </c>
      <c r="B4" s="69"/>
      <c r="C4" s="69"/>
      <c r="D4" s="69"/>
      <c r="E4" s="69"/>
      <c r="F4" s="28"/>
    </row>
    <row r="5" spans="1:6">
      <c r="A5" s="1"/>
      <c r="B5" s="1"/>
      <c r="C5" s="1"/>
      <c r="D5" s="1"/>
      <c r="E5" s="1"/>
      <c r="F5" s="1"/>
    </row>
    <row r="6" spans="1:6" ht="30">
      <c r="A6" s="4" t="s">
        <v>7</v>
      </c>
      <c r="B6" s="4" t="s">
        <v>502</v>
      </c>
      <c r="C6" s="5" t="s">
        <v>11</v>
      </c>
      <c r="D6" s="5" t="s">
        <v>12</v>
      </c>
      <c r="E6" s="5" t="s">
        <v>2</v>
      </c>
      <c r="F6" s="2" t="s">
        <v>17</v>
      </c>
    </row>
    <row r="7" spans="1:6">
      <c r="A7" s="67" t="s">
        <v>436</v>
      </c>
      <c r="B7" s="67"/>
      <c r="C7" s="67"/>
      <c r="D7" s="67"/>
      <c r="E7" s="67"/>
    </row>
    <row r="8" spans="1:6">
      <c r="A8" s="67" t="s">
        <v>784</v>
      </c>
      <c r="B8" s="67"/>
      <c r="C8" s="67"/>
      <c r="D8" s="67"/>
      <c r="E8" s="67"/>
    </row>
    <row r="9" spans="1:6" ht="30">
      <c r="A9" s="10" t="s">
        <v>786</v>
      </c>
      <c r="B9" s="20" t="s">
        <v>785</v>
      </c>
      <c r="C9" s="7"/>
      <c r="D9" s="8"/>
      <c r="E9" s="8"/>
    </row>
    <row r="10" spans="1:6" ht="75">
      <c r="A10" s="6" t="s">
        <v>791</v>
      </c>
      <c r="B10" s="24" t="s">
        <v>787</v>
      </c>
      <c r="C10" s="19"/>
      <c r="D10" s="6" t="s">
        <v>10</v>
      </c>
      <c r="E10" s="9">
        <f>E11/E12*100</f>
        <v>0</v>
      </c>
      <c r="F10" s="3" t="s">
        <v>54</v>
      </c>
    </row>
    <row r="11" spans="1:6" ht="45" customHeight="1">
      <c r="A11" s="77"/>
      <c r="B11" s="24" t="s">
        <v>788</v>
      </c>
      <c r="C11" s="56" t="s">
        <v>789</v>
      </c>
      <c r="D11" s="6" t="s">
        <v>1237</v>
      </c>
      <c r="E11" s="6"/>
    </row>
    <row r="12" spans="1:6" ht="30">
      <c r="A12" s="78"/>
      <c r="B12" s="24" t="s">
        <v>790</v>
      </c>
      <c r="C12" s="56" t="s">
        <v>162</v>
      </c>
      <c r="D12" s="6" t="s">
        <v>1237</v>
      </c>
      <c r="E12" s="6">
        <v>2713</v>
      </c>
    </row>
    <row r="13" spans="1:6" ht="90">
      <c r="A13" s="6" t="s">
        <v>796</v>
      </c>
      <c r="B13" s="24" t="s">
        <v>792</v>
      </c>
      <c r="C13" s="57"/>
      <c r="D13" s="6" t="s">
        <v>10</v>
      </c>
      <c r="E13" s="9" t="e">
        <f>E14/E15*100</f>
        <v>#DIV/0!</v>
      </c>
      <c r="F13" s="3" t="s">
        <v>54</v>
      </c>
    </row>
    <row r="14" spans="1:6" ht="90">
      <c r="A14" s="8"/>
      <c r="B14" s="24" t="s">
        <v>793</v>
      </c>
      <c r="C14" s="56" t="s">
        <v>794</v>
      </c>
      <c r="D14" s="6" t="s">
        <v>1237</v>
      </c>
      <c r="E14" s="6"/>
    </row>
    <row r="15" spans="1:6" ht="60">
      <c r="A15" s="8"/>
      <c r="B15" s="24" t="s">
        <v>795</v>
      </c>
      <c r="C15" s="56" t="s">
        <v>789</v>
      </c>
      <c r="D15" s="6" t="s">
        <v>1237</v>
      </c>
      <c r="E15" s="6"/>
    </row>
    <row r="16" spans="1:6" ht="30">
      <c r="A16" s="10" t="s">
        <v>798</v>
      </c>
      <c r="B16" s="20" t="s">
        <v>797</v>
      </c>
      <c r="C16" s="57"/>
      <c r="D16" s="6"/>
      <c r="E16" s="12"/>
    </row>
    <row r="17" spans="1:6" ht="105">
      <c r="A17" s="6" t="s">
        <v>799</v>
      </c>
      <c r="B17" s="24" t="s">
        <v>800</v>
      </c>
      <c r="C17" s="57"/>
      <c r="D17" s="6"/>
      <c r="E17" s="9"/>
      <c r="F17" s="3" t="s">
        <v>376</v>
      </c>
    </row>
    <row r="18" spans="1:6">
      <c r="A18" s="6"/>
      <c r="B18" s="24" t="s">
        <v>801</v>
      </c>
      <c r="C18" s="57"/>
      <c r="D18" s="6" t="s">
        <v>10</v>
      </c>
      <c r="E18" s="9" t="e">
        <f>E21/E25*100</f>
        <v>#DIV/0!</v>
      </c>
      <c r="F18" s="3"/>
    </row>
    <row r="19" spans="1:6">
      <c r="A19" s="6"/>
      <c r="B19" s="24" t="s">
        <v>782</v>
      </c>
      <c r="C19" s="57"/>
      <c r="D19" s="6" t="s">
        <v>10</v>
      </c>
      <c r="E19" s="9" t="e">
        <f>E22/E25*100</f>
        <v>#DIV/0!</v>
      </c>
      <c r="F19" s="3"/>
    </row>
    <row r="20" spans="1:6">
      <c r="A20" s="6"/>
      <c r="B20" s="24" t="s">
        <v>802</v>
      </c>
      <c r="C20" s="57"/>
      <c r="D20" s="6" t="s">
        <v>10</v>
      </c>
      <c r="E20" s="9" t="e">
        <f>(E23+E24)/E25*100</f>
        <v>#DIV/0!</v>
      </c>
      <c r="F20" s="3"/>
    </row>
    <row r="21" spans="1:6" ht="45">
      <c r="A21" s="19"/>
      <c r="B21" s="24" t="s">
        <v>803</v>
      </c>
      <c r="C21" s="56" t="s">
        <v>804</v>
      </c>
      <c r="D21" s="6" t="s">
        <v>1237</v>
      </c>
      <c r="E21" s="12"/>
    </row>
    <row r="22" spans="1:6" ht="45">
      <c r="A22" s="8"/>
      <c r="B22" s="24" t="s">
        <v>805</v>
      </c>
      <c r="C22" s="56" t="s">
        <v>806</v>
      </c>
      <c r="D22" s="6" t="s">
        <v>1237</v>
      </c>
      <c r="E22" s="12"/>
    </row>
    <row r="23" spans="1:6" ht="45">
      <c r="A23" s="75"/>
      <c r="B23" s="75" t="s">
        <v>807</v>
      </c>
      <c r="C23" s="56" t="s">
        <v>808</v>
      </c>
      <c r="D23" s="6" t="s">
        <v>1237</v>
      </c>
      <c r="E23" s="12"/>
    </row>
    <row r="24" spans="1:6" ht="45">
      <c r="A24" s="76"/>
      <c r="B24" s="76"/>
      <c r="C24" s="56" t="s">
        <v>809</v>
      </c>
      <c r="D24" s="6" t="s">
        <v>1237</v>
      </c>
      <c r="E24" s="12"/>
    </row>
    <row r="25" spans="1:6" ht="60">
      <c r="A25" s="8"/>
      <c r="B25" s="24" t="s">
        <v>795</v>
      </c>
      <c r="C25" s="56" t="s">
        <v>789</v>
      </c>
      <c r="D25" s="6" t="s">
        <v>1237</v>
      </c>
      <c r="E25" s="12"/>
    </row>
    <row r="26" spans="1:6" ht="60">
      <c r="A26" s="6" t="s">
        <v>811</v>
      </c>
      <c r="B26" s="24" t="s">
        <v>810</v>
      </c>
      <c r="C26" s="56"/>
      <c r="D26" s="6" t="s">
        <v>10</v>
      </c>
      <c r="E26" s="9" t="e">
        <f>E27/E28*100</f>
        <v>#DIV/0!</v>
      </c>
      <c r="F26" s="3" t="s">
        <v>376</v>
      </c>
    </row>
    <row r="27" spans="1:6" ht="60">
      <c r="A27" s="8"/>
      <c r="B27" s="24" t="s">
        <v>812</v>
      </c>
      <c r="C27" s="56" t="s">
        <v>813</v>
      </c>
      <c r="D27" s="6" t="s">
        <v>1237</v>
      </c>
      <c r="E27" s="12"/>
    </row>
    <row r="28" spans="1:6" ht="45" customHeight="1">
      <c r="A28" s="8"/>
      <c r="B28" s="24" t="s">
        <v>795</v>
      </c>
      <c r="C28" s="56" t="s">
        <v>814</v>
      </c>
      <c r="D28" s="6" t="s">
        <v>1237</v>
      </c>
      <c r="E28" s="12"/>
      <c r="F28" s="23"/>
    </row>
    <row r="29" spans="1:6" ht="75">
      <c r="A29" s="6" t="s">
        <v>815</v>
      </c>
      <c r="B29" s="24" t="s">
        <v>816</v>
      </c>
      <c r="C29" s="56"/>
      <c r="D29" s="6"/>
      <c r="E29" s="12"/>
      <c r="F29" s="3" t="s">
        <v>376</v>
      </c>
    </row>
    <row r="30" spans="1:6">
      <c r="A30" s="8"/>
      <c r="B30" s="24" t="s">
        <v>817</v>
      </c>
      <c r="C30" s="56"/>
      <c r="D30" s="6" t="s">
        <v>10</v>
      </c>
      <c r="E30" s="9" t="e">
        <f>E36/E33*100</f>
        <v>#DIV/0!</v>
      </c>
    </row>
    <row r="31" spans="1:6">
      <c r="A31" s="8"/>
      <c r="B31" s="24" t="s">
        <v>820</v>
      </c>
      <c r="C31" s="56"/>
      <c r="D31" s="6" t="s">
        <v>10</v>
      </c>
      <c r="E31" s="9" t="e">
        <f>E37/E34*100</f>
        <v>#DIV/0!</v>
      </c>
    </row>
    <row r="32" spans="1:6">
      <c r="A32" s="8"/>
      <c r="B32" s="24" t="s">
        <v>821</v>
      </c>
      <c r="C32" s="56"/>
      <c r="D32" s="6" t="s">
        <v>10</v>
      </c>
      <c r="E32" s="9" t="e">
        <f>E38/E35*100</f>
        <v>#DIV/0!</v>
      </c>
    </row>
    <row r="33" spans="1:6" ht="60">
      <c r="A33" s="8"/>
      <c r="B33" s="24" t="s">
        <v>818</v>
      </c>
      <c r="C33" s="56" t="s">
        <v>819</v>
      </c>
      <c r="D33" s="6" t="s">
        <v>1237</v>
      </c>
      <c r="E33" s="12"/>
    </row>
    <row r="34" spans="1:6" ht="60">
      <c r="A34" s="8"/>
      <c r="B34" s="24" t="s">
        <v>822</v>
      </c>
      <c r="C34" s="56" t="s">
        <v>823</v>
      </c>
      <c r="D34" s="6" t="s">
        <v>1237</v>
      </c>
      <c r="E34" s="12"/>
    </row>
    <row r="35" spans="1:6" ht="60">
      <c r="A35" s="8"/>
      <c r="B35" s="24" t="s">
        <v>824</v>
      </c>
      <c r="C35" s="56" t="s">
        <v>825</v>
      </c>
      <c r="D35" s="6" t="s">
        <v>1237</v>
      </c>
      <c r="E35" s="12"/>
    </row>
    <row r="36" spans="1:6" ht="60">
      <c r="A36" s="8"/>
      <c r="B36" s="24" t="s">
        <v>829</v>
      </c>
      <c r="C36" s="56" t="s">
        <v>826</v>
      </c>
      <c r="D36" s="6" t="s">
        <v>1237</v>
      </c>
      <c r="E36" s="12"/>
    </row>
    <row r="37" spans="1:6" ht="60">
      <c r="A37" s="8"/>
      <c r="B37" s="24" t="s">
        <v>830</v>
      </c>
      <c r="C37" s="56" t="s">
        <v>827</v>
      </c>
      <c r="D37" s="6" t="s">
        <v>1237</v>
      </c>
      <c r="E37" s="12"/>
    </row>
    <row r="38" spans="1:6" ht="60">
      <c r="A38" s="8"/>
      <c r="B38" s="24" t="s">
        <v>831</v>
      </c>
      <c r="C38" s="56" t="s">
        <v>828</v>
      </c>
      <c r="D38" s="6" t="s">
        <v>1237</v>
      </c>
      <c r="E38" s="12"/>
    </row>
    <row r="39" spans="1:6" ht="60">
      <c r="A39" s="10" t="s">
        <v>833</v>
      </c>
      <c r="B39" s="20" t="s">
        <v>832</v>
      </c>
      <c r="C39" s="57"/>
      <c r="D39" s="8"/>
      <c r="E39" s="8"/>
    </row>
    <row r="40" spans="1:6" ht="75">
      <c r="A40" s="6" t="s">
        <v>834</v>
      </c>
      <c r="B40" s="24" t="s">
        <v>1457</v>
      </c>
      <c r="C40" s="57"/>
      <c r="D40" s="6"/>
      <c r="E40" s="9"/>
      <c r="F40" s="3" t="s">
        <v>376</v>
      </c>
    </row>
    <row r="41" spans="1:6">
      <c r="A41" s="6"/>
      <c r="B41" s="44" t="s">
        <v>1458</v>
      </c>
      <c r="C41" s="57"/>
      <c r="D41" s="6" t="s">
        <v>10</v>
      </c>
      <c r="E41" s="9" t="e">
        <f>E43/E45*100</f>
        <v>#DIV/0!</v>
      </c>
      <c r="F41" s="3"/>
    </row>
    <row r="42" spans="1:6">
      <c r="A42" s="6"/>
      <c r="B42" s="44" t="s">
        <v>1459</v>
      </c>
      <c r="C42" s="57"/>
      <c r="D42" s="6" t="s">
        <v>10</v>
      </c>
      <c r="E42" s="9" t="e">
        <f>E44/E45*100</f>
        <v>#DIV/0!</v>
      </c>
      <c r="F42" s="3"/>
    </row>
    <row r="43" spans="1:6" ht="90">
      <c r="A43" s="8"/>
      <c r="B43" s="24" t="s">
        <v>835</v>
      </c>
      <c r="C43" s="56" t="s">
        <v>836</v>
      </c>
      <c r="D43" s="6" t="s">
        <v>1237</v>
      </c>
      <c r="E43" s="12"/>
      <c r="F43" s="3"/>
    </row>
    <row r="44" spans="1:6" ht="90">
      <c r="A44" s="8"/>
      <c r="B44" s="24" t="s">
        <v>837</v>
      </c>
      <c r="C44" s="56" t="s">
        <v>838</v>
      </c>
      <c r="D44" s="6" t="s">
        <v>1237</v>
      </c>
      <c r="E44" s="12"/>
    </row>
    <row r="45" spans="1:6" ht="90">
      <c r="A45" s="8"/>
      <c r="B45" s="24" t="s">
        <v>839</v>
      </c>
      <c r="C45" s="56" t="s">
        <v>840</v>
      </c>
      <c r="D45" s="6" t="s">
        <v>1237</v>
      </c>
      <c r="E45" s="12"/>
    </row>
    <row r="46" spans="1:6" ht="75">
      <c r="A46" s="6" t="s">
        <v>842</v>
      </c>
      <c r="B46" s="24" t="s">
        <v>841</v>
      </c>
      <c r="C46" s="57"/>
      <c r="D46" s="6" t="s">
        <v>10</v>
      </c>
      <c r="E46" s="9" t="e">
        <f>(E47+E48)/E49*100</f>
        <v>#DIV/0!</v>
      </c>
      <c r="F46" s="3" t="s">
        <v>376</v>
      </c>
    </row>
    <row r="47" spans="1:6" ht="48.75" customHeight="1">
      <c r="A47" s="75"/>
      <c r="B47" s="75" t="s">
        <v>843</v>
      </c>
      <c r="C47" s="56" t="s">
        <v>844</v>
      </c>
      <c r="D47" s="6" t="s">
        <v>1237</v>
      </c>
      <c r="E47" s="12"/>
      <c r="F47" s="3"/>
    </row>
    <row r="48" spans="1:6" ht="48.75" customHeight="1">
      <c r="A48" s="76"/>
      <c r="B48" s="76"/>
      <c r="C48" s="56" t="s">
        <v>844</v>
      </c>
      <c r="D48" s="6" t="s">
        <v>1237</v>
      </c>
      <c r="E48" s="12"/>
      <c r="F48" s="3"/>
    </row>
    <row r="49" spans="1:6" ht="90">
      <c r="A49" s="26"/>
      <c r="B49" s="24" t="s">
        <v>839</v>
      </c>
      <c r="C49" s="56" t="s">
        <v>845</v>
      </c>
      <c r="D49" s="6" t="s">
        <v>1237</v>
      </c>
      <c r="E49" s="12"/>
    </row>
    <row r="50" spans="1:6" ht="90">
      <c r="A50" s="6" t="s">
        <v>847</v>
      </c>
      <c r="B50" s="24" t="s">
        <v>846</v>
      </c>
      <c r="C50" s="56"/>
      <c r="D50" s="6" t="s">
        <v>1237</v>
      </c>
      <c r="E50" s="9" t="e">
        <f>E51/E52*100</f>
        <v>#DIV/0!</v>
      </c>
      <c r="F50" s="3" t="s">
        <v>376</v>
      </c>
    </row>
    <row r="51" spans="1:6" ht="75">
      <c r="A51" s="22"/>
      <c r="B51" s="24" t="s">
        <v>848</v>
      </c>
      <c r="C51" s="56" t="s">
        <v>849</v>
      </c>
      <c r="D51" s="6" t="s">
        <v>1237</v>
      </c>
      <c r="E51" s="12"/>
      <c r="F51" s="3"/>
    </row>
    <row r="52" spans="1:6" ht="90">
      <c r="A52" s="22"/>
      <c r="B52" s="24" t="s">
        <v>839</v>
      </c>
      <c r="C52" s="56" t="s">
        <v>850</v>
      </c>
      <c r="D52" s="6" t="s">
        <v>1237</v>
      </c>
      <c r="E52" s="12"/>
      <c r="F52" s="3"/>
    </row>
    <row r="53" spans="1:6" ht="60">
      <c r="A53" s="6" t="s">
        <v>852</v>
      </c>
      <c r="B53" s="24" t="s">
        <v>851</v>
      </c>
      <c r="C53" s="56"/>
      <c r="D53" s="6" t="s">
        <v>1237</v>
      </c>
      <c r="E53" s="9" t="e">
        <f>((E54+(E55*0.25)+(E56+E57)*0.1))/E58</f>
        <v>#DIV/0!</v>
      </c>
      <c r="F53" s="3" t="s">
        <v>376</v>
      </c>
    </row>
    <row r="54" spans="1:6" ht="45">
      <c r="A54" s="22"/>
      <c r="B54" s="24" t="s">
        <v>803</v>
      </c>
      <c r="C54" s="56" t="s">
        <v>853</v>
      </c>
      <c r="D54" s="6" t="s">
        <v>1237</v>
      </c>
      <c r="E54" s="12"/>
      <c r="F54" s="23"/>
    </row>
    <row r="55" spans="1:6" ht="60">
      <c r="A55" s="22"/>
      <c r="B55" s="24" t="s">
        <v>854</v>
      </c>
      <c r="C55" s="56" t="s">
        <v>855</v>
      </c>
      <c r="D55" s="6" t="s">
        <v>1237</v>
      </c>
      <c r="E55" s="12"/>
    </row>
    <row r="56" spans="1:6" ht="45">
      <c r="A56" s="75"/>
      <c r="B56" s="75" t="s">
        <v>856</v>
      </c>
      <c r="C56" s="56" t="s">
        <v>857</v>
      </c>
      <c r="D56" s="6" t="s">
        <v>1237</v>
      </c>
      <c r="E56" s="12"/>
    </row>
    <row r="57" spans="1:6" ht="45">
      <c r="A57" s="76"/>
      <c r="B57" s="76"/>
      <c r="C57" s="56" t="s">
        <v>858</v>
      </c>
      <c r="D57" s="6" t="s">
        <v>1237</v>
      </c>
      <c r="E57" s="12"/>
      <c r="F57" s="23"/>
    </row>
    <row r="58" spans="1:6" ht="90">
      <c r="A58" s="31"/>
      <c r="B58" s="24" t="s">
        <v>839</v>
      </c>
      <c r="C58" s="56" t="s">
        <v>845</v>
      </c>
      <c r="D58" s="6" t="s">
        <v>1237</v>
      </c>
      <c r="E58" s="12"/>
      <c r="F58" s="23"/>
    </row>
    <row r="59" spans="1:6" ht="60">
      <c r="A59" s="6" t="s">
        <v>860</v>
      </c>
      <c r="B59" s="24" t="s">
        <v>859</v>
      </c>
      <c r="C59" s="56"/>
      <c r="D59" s="6" t="s">
        <v>10</v>
      </c>
      <c r="E59" s="9" t="e">
        <f>(E60/E61/12*1000)/E62*100</f>
        <v>#DIV/0!</v>
      </c>
      <c r="F59" s="3" t="s">
        <v>30</v>
      </c>
    </row>
    <row r="60" spans="1:6" ht="75">
      <c r="A60" s="31"/>
      <c r="B60" s="24" t="s">
        <v>861</v>
      </c>
      <c r="C60" s="56" t="s">
        <v>862</v>
      </c>
      <c r="D60" s="6" t="s">
        <v>1431</v>
      </c>
      <c r="E60" s="12"/>
      <c r="F60" s="3"/>
    </row>
    <row r="61" spans="1:6" ht="60">
      <c r="A61" s="31"/>
      <c r="B61" s="24" t="s">
        <v>863</v>
      </c>
      <c r="C61" s="56" t="s">
        <v>864</v>
      </c>
      <c r="D61" s="6" t="s">
        <v>1237</v>
      </c>
      <c r="E61" s="12"/>
      <c r="F61" s="23"/>
    </row>
    <row r="62" spans="1:6" ht="30">
      <c r="A62" s="31"/>
      <c r="B62" s="24" t="s">
        <v>579</v>
      </c>
      <c r="C62" s="56" t="s">
        <v>865</v>
      </c>
      <c r="D62" s="6" t="s">
        <v>1431</v>
      </c>
      <c r="E62" s="12"/>
      <c r="F62" s="23"/>
    </row>
    <row r="63" spans="1:6" ht="60">
      <c r="A63" s="6" t="s">
        <v>866</v>
      </c>
      <c r="B63" s="24" t="s">
        <v>867</v>
      </c>
      <c r="C63" s="56"/>
      <c r="D63" s="6" t="s">
        <v>10</v>
      </c>
      <c r="E63" s="9" t="e">
        <f>E64/E65*100</f>
        <v>#DIV/0!</v>
      </c>
      <c r="F63" s="3" t="s">
        <v>116</v>
      </c>
    </row>
    <row r="64" spans="1:6" ht="105">
      <c r="A64" s="24"/>
      <c r="B64" s="24" t="s">
        <v>868</v>
      </c>
      <c r="C64" s="56" t="s">
        <v>869</v>
      </c>
      <c r="D64" s="6" t="s">
        <v>1237</v>
      </c>
      <c r="E64" s="12"/>
      <c r="F64" s="23"/>
    </row>
    <row r="65" spans="1:6" ht="105">
      <c r="A65" s="24"/>
      <c r="B65" s="24" t="s">
        <v>870</v>
      </c>
      <c r="C65" s="56" t="s">
        <v>869</v>
      </c>
      <c r="D65" s="6" t="s">
        <v>1237</v>
      </c>
      <c r="E65" s="12"/>
    </row>
    <row r="66" spans="1:6" ht="75">
      <c r="A66" s="6" t="s">
        <v>871</v>
      </c>
      <c r="B66" s="24" t="s">
        <v>872</v>
      </c>
      <c r="C66" s="56"/>
      <c r="D66" s="6" t="s">
        <v>10</v>
      </c>
      <c r="E66" s="9" t="e">
        <f>E67/E68*100</f>
        <v>#DIV/0!</v>
      </c>
      <c r="F66" s="3" t="s">
        <v>116</v>
      </c>
    </row>
    <row r="67" spans="1:6" ht="105">
      <c r="A67" s="31"/>
      <c r="B67" s="24" t="s">
        <v>873</v>
      </c>
      <c r="C67" s="56" t="s">
        <v>869</v>
      </c>
      <c r="D67" s="6" t="s">
        <v>1237</v>
      </c>
      <c r="E67" s="12"/>
    </row>
    <row r="68" spans="1:6" ht="105">
      <c r="A68" s="31"/>
      <c r="B68" s="24" t="s">
        <v>874</v>
      </c>
      <c r="C68" s="56" t="s">
        <v>869</v>
      </c>
      <c r="D68" s="6" t="s">
        <v>1237</v>
      </c>
      <c r="E68" s="12"/>
    </row>
    <row r="69" spans="1:6" ht="60">
      <c r="A69" s="10" t="s">
        <v>875</v>
      </c>
      <c r="B69" s="20" t="s">
        <v>876</v>
      </c>
      <c r="C69" s="57"/>
      <c r="D69" s="6"/>
      <c r="E69" s="8"/>
    </row>
    <row r="70" spans="1:6" ht="60">
      <c r="A70" s="6" t="s">
        <v>878</v>
      </c>
      <c r="B70" s="24" t="s">
        <v>877</v>
      </c>
      <c r="C70" s="57"/>
      <c r="D70" s="6" t="s">
        <v>10</v>
      </c>
      <c r="E70" s="9" t="e">
        <f>E71/E72*100</f>
        <v>#DIV/0!</v>
      </c>
      <c r="F70" s="3" t="s">
        <v>376</v>
      </c>
    </row>
    <row r="71" spans="1:6" ht="60">
      <c r="A71" s="6"/>
      <c r="B71" s="24" t="s">
        <v>879</v>
      </c>
      <c r="C71" s="56" t="s">
        <v>880</v>
      </c>
      <c r="D71" s="6" t="s">
        <v>1237</v>
      </c>
      <c r="E71" s="12"/>
      <c r="F71" s="23"/>
    </row>
    <row r="72" spans="1:6" ht="45">
      <c r="A72" s="6"/>
      <c r="B72" s="24" t="s">
        <v>881</v>
      </c>
      <c r="C72" s="56" t="s">
        <v>882</v>
      </c>
      <c r="D72" s="6" t="s">
        <v>1237</v>
      </c>
      <c r="E72" s="12"/>
    </row>
    <row r="73" spans="1:6" ht="60">
      <c r="A73" s="6" t="s">
        <v>883</v>
      </c>
      <c r="B73" s="24" t="s">
        <v>884</v>
      </c>
      <c r="C73" s="57"/>
      <c r="D73" s="6" t="s">
        <v>10</v>
      </c>
      <c r="E73" s="9" t="e">
        <f>E74/(E75*200/1000)</f>
        <v>#DIV/0!</v>
      </c>
      <c r="F73" s="3" t="s">
        <v>376</v>
      </c>
    </row>
    <row r="74" spans="1:6" ht="75">
      <c r="A74" s="6"/>
      <c r="B74" s="24" t="s">
        <v>885</v>
      </c>
      <c r="C74" s="56" t="s">
        <v>886</v>
      </c>
      <c r="D74" s="6" t="s">
        <v>1487</v>
      </c>
      <c r="E74" s="12"/>
      <c r="F74" s="3"/>
    </row>
    <row r="75" spans="1:6" ht="45">
      <c r="A75" s="6"/>
      <c r="B75" s="24" t="s">
        <v>887</v>
      </c>
      <c r="C75" s="56" t="s">
        <v>888</v>
      </c>
      <c r="D75" s="6" t="s">
        <v>1237</v>
      </c>
      <c r="E75" s="12"/>
      <c r="F75" s="3"/>
    </row>
    <row r="76" spans="1:6" ht="60">
      <c r="A76" s="6" t="s">
        <v>1460</v>
      </c>
      <c r="B76" s="24" t="s">
        <v>889</v>
      </c>
      <c r="C76" s="57"/>
      <c r="D76" s="6"/>
      <c r="E76" s="9"/>
      <c r="F76" s="3" t="s">
        <v>376</v>
      </c>
    </row>
    <row r="77" spans="1:6">
      <c r="A77" s="26"/>
      <c r="B77" s="24" t="s">
        <v>217</v>
      </c>
      <c r="C77" s="57"/>
      <c r="D77" s="6" t="s">
        <v>1429</v>
      </c>
      <c r="E77" s="9" t="e">
        <f>E79/E81*100</f>
        <v>#DIV/0!</v>
      </c>
      <c r="F77" s="3"/>
    </row>
    <row r="78" spans="1:6">
      <c r="A78" s="26"/>
      <c r="B78" s="24" t="s">
        <v>274</v>
      </c>
      <c r="C78" s="57"/>
      <c r="D78" s="6" t="s">
        <v>1429</v>
      </c>
      <c r="E78" s="9" t="e">
        <f>E80/E81*100</f>
        <v>#DIV/0!</v>
      </c>
      <c r="F78" s="3"/>
    </row>
    <row r="79" spans="1:6" ht="45">
      <c r="A79" s="26"/>
      <c r="B79" s="24" t="s">
        <v>891</v>
      </c>
      <c r="C79" s="56" t="s">
        <v>892</v>
      </c>
      <c r="D79" s="6" t="s">
        <v>1429</v>
      </c>
      <c r="E79" s="12"/>
      <c r="F79" s="23"/>
    </row>
    <row r="80" spans="1:6" ht="60">
      <c r="A80" s="26"/>
      <c r="B80" s="24" t="s">
        <v>893</v>
      </c>
      <c r="C80" s="56" t="s">
        <v>894</v>
      </c>
      <c r="D80" s="6" t="s">
        <v>1429</v>
      </c>
      <c r="E80" s="12"/>
    </row>
    <row r="81" spans="1:7" ht="45">
      <c r="A81" s="26"/>
      <c r="B81" s="24" t="s">
        <v>895</v>
      </c>
      <c r="C81" s="56" t="s">
        <v>896</v>
      </c>
      <c r="D81" s="6" t="s">
        <v>1237</v>
      </c>
      <c r="E81" s="12"/>
      <c r="F81" s="23"/>
      <c r="G81" s="23"/>
    </row>
    <row r="82" spans="1:7" ht="60">
      <c r="A82" s="6" t="s">
        <v>903</v>
      </c>
      <c r="B82" s="24" t="s">
        <v>897</v>
      </c>
      <c r="C82" s="57"/>
      <c r="D82" s="6" t="s">
        <v>10</v>
      </c>
      <c r="E82" s="9" t="e">
        <f>E83/E84*100</f>
        <v>#DIV/0!</v>
      </c>
      <c r="F82" s="3" t="s">
        <v>376</v>
      </c>
    </row>
    <row r="83" spans="1:7" ht="60">
      <c r="A83" s="6"/>
      <c r="B83" s="24" t="s">
        <v>898</v>
      </c>
      <c r="C83" s="56" t="s">
        <v>899</v>
      </c>
      <c r="D83" s="6" t="s">
        <v>1429</v>
      </c>
      <c r="E83" s="12"/>
    </row>
    <row r="84" spans="1:7" ht="45">
      <c r="A84" s="6"/>
      <c r="B84" s="24" t="s">
        <v>900</v>
      </c>
      <c r="C84" s="56" t="s">
        <v>901</v>
      </c>
      <c r="D84" s="6" t="s">
        <v>1429</v>
      </c>
      <c r="E84" s="12"/>
    </row>
    <row r="85" spans="1:7" ht="60">
      <c r="A85" s="6" t="s">
        <v>902</v>
      </c>
      <c r="B85" s="24" t="s">
        <v>904</v>
      </c>
      <c r="C85" s="56"/>
      <c r="D85" s="6" t="s">
        <v>1428</v>
      </c>
      <c r="E85" s="9" t="e">
        <f>(E86-E87-E88)/E89</f>
        <v>#DIV/0!</v>
      </c>
      <c r="F85" s="3" t="s">
        <v>376</v>
      </c>
    </row>
    <row r="86" spans="1:7" ht="45" customHeight="1">
      <c r="A86" s="83"/>
      <c r="B86" s="75" t="s">
        <v>905</v>
      </c>
      <c r="C86" s="56" t="s">
        <v>906</v>
      </c>
      <c r="D86" s="6" t="s">
        <v>1428</v>
      </c>
      <c r="E86" s="12"/>
      <c r="F86" s="23"/>
    </row>
    <row r="87" spans="1:7" ht="30">
      <c r="A87" s="86"/>
      <c r="B87" s="85"/>
      <c r="C87" s="56" t="s">
        <v>907</v>
      </c>
      <c r="D87" s="6" t="s">
        <v>1428</v>
      </c>
      <c r="E87" s="12"/>
    </row>
    <row r="88" spans="1:7" ht="30">
      <c r="A88" s="84"/>
      <c r="B88" s="76"/>
      <c r="C88" s="56" t="s">
        <v>908</v>
      </c>
      <c r="D88" s="6" t="s">
        <v>1428</v>
      </c>
      <c r="E88" s="12"/>
    </row>
    <row r="89" spans="1:7" ht="45">
      <c r="A89" s="29"/>
      <c r="B89" s="24" t="s">
        <v>895</v>
      </c>
      <c r="C89" s="56" t="s">
        <v>909</v>
      </c>
      <c r="D89" s="6" t="s">
        <v>1237</v>
      </c>
      <c r="E89" s="12"/>
    </row>
    <row r="90" spans="1:7" ht="30">
      <c r="A90" s="10" t="s">
        <v>910</v>
      </c>
      <c r="B90" s="20" t="s">
        <v>911</v>
      </c>
      <c r="C90" s="57"/>
      <c r="D90" s="8"/>
      <c r="E90" s="8"/>
    </row>
    <row r="91" spans="1:7" ht="60">
      <c r="A91" s="6" t="s">
        <v>913</v>
      </c>
      <c r="B91" s="24" t="s">
        <v>912</v>
      </c>
      <c r="C91" s="57"/>
      <c r="D91" s="6" t="s">
        <v>10</v>
      </c>
      <c r="E91" s="9" t="e">
        <f>(E92+E93)/(E94+E95)*100</f>
        <v>#DIV/0!</v>
      </c>
      <c r="F91" s="3" t="s">
        <v>376</v>
      </c>
    </row>
    <row r="92" spans="1:7" ht="49.5" customHeight="1">
      <c r="A92" s="75"/>
      <c r="B92" s="75" t="s">
        <v>914</v>
      </c>
      <c r="C92" s="56" t="s">
        <v>915</v>
      </c>
      <c r="D92" s="6" t="s">
        <v>1429</v>
      </c>
      <c r="E92" s="12"/>
      <c r="F92" s="23"/>
    </row>
    <row r="93" spans="1:7" ht="49.5" customHeight="1">
      <c r="A93" s="76"/>
      <c r="B93" s="76"/>
      <c r="C93" s="56" t="s">
        <v>916</v>
      </c>
      <c r="D93" s="6" t="s">
        <v>1429</v>
      </c>
      <c r="E93" s="12"/>
    </row>
    <row r="94" spans="1:7" ht="30">
      <c r="A94" s="75"/>
      <c r="B94" s="75" t="s">
        <v>917</v>
      </c>
      <c r="C94" s="56" t="s">
        <v>918</v>
      </c>
      <c r="D94" s="6" t="s">
        <v>1429</v>
      </c>
      <c r="E94" s="12"/>
      <c r="F94" s="23"/>
    </row>
    <row r="95" spans="1:7" ht="30">
      <c r="A95" s="76"/>
      <c r="B95" s="76"/>
      <c r="C95" s="56" t="s">
        <v>919</v>
      </c>
      <c r="D95" s="6" t="s">
        <v>1429</v>
      </c>
      <c r="E95" s="12"/>
    </row>
    <row r="96" spans="1:7" ht="60">
      <c r="A96" s="6" t="s">
        <v>921</v>
      </c>
      <c r="B96" s="24" t="s">
        <v>920</v>
      </c>
      <c r="C96" s="57"/>
      <c r="D96" s="6" t="s">
        <v>10</v>
      </c>
      <c r="E96" s="9" t="e">
        <f>(E97+E98+E99)/E100*100</f>
        <v>#DIV/0!</v>
      </c>
      <c r="F96" s="3" t="s">
        <v>376</v>
      </c>
    </row>
    <row r="97" spans="1:6" ht="30">
      <c r="A97" s="77"/>
      <c r="B97" s="75" t="s">
        <v>922</v>
      </c>
      <c r="C97" s="56" t="s">
        <v>923</v>
      </c>
      <c r="D97" s="6" t="s">
        <v>1237</v>
      </c>
      <c r="E97" s="12"/>
      <c r="F97" s="3"/>
    </row>
    <row r="98" spans="1:6" ht="30">
      <c r="A98" s="79"/>
      <c r="B98" s="85"/>
      <c r="C98" s="56" t="s">
        <v>925</v>
      </c>
      <c r="D98" s="6" t="s">
        <v>1237</v>
      </c>
      <c r="E98" s="12"/>
      <c r="F98" s="3"/>
    </row>
    <row r="99" spans="1:6" ht="30">
      <c r="A99" s="79"/>
      <c r="B99" s="85"/>
      <c r="C99" s="56" t="s">
        <v>924</v>
      </c>
      <c r="D99" s="6" t="s">
        <v>1237</v>
      </c>
      <c r="E99" s="12"/>
      <c r="F99" s="3"/>
    </row>
    <row r="100" spans="1:6" ht="45" customHeight="1">
      <c r="A100" s="30"/>
      <c r="B100" s="24" t="s">
        <v>795</v>
      </c>
      <c r="C100" s="56" t="s">
        <v>926</v>
      </c>
      <c r="D100" s="6" t="s">
        <v>1237</v>
      </c>
      <c r="E100" s="12"/>
      <c r="F100" s="3"/>
    </row>
    <row r="101" spans="1:6" ht="45">
      <c r="A101" s="10" t="s">
        <v>927</v>
      </c>
      <c r="B101" s="20" t="s">
        <v>928</v>
      </c>
      <c r="C101" s="57"/>
      <c r="D101" s="8"/>
      <c r="E101" s="8"/>
    </row>
    <row r="102" spans="1:6" ht="75">
      <c r="A102" s="6" t="s">
        <v>930</v>
      </c>
      <c r="B102" s="24" t="s">
        <v>929</v>
      </c>
      <c r="C102" s="56"/>
      <c r="D102" s="6" t="s">
        <v>10</v>
      </c>
      <c r="E102" s="9" t="e">
        <f>E103/E104*100</f>
        <v>#DIV/0!</v>
      </c>
      <c r="F102" s="3" t="s">
        <v>376</v>
      </c>
    </row>
    <row r="103" spans="1:6" ht="60">
      <c r="A103" s="8"/>
      <c r="B103" s="24" t="s">
        <v>931</v>
      </c>
      <c r="C103" s="56" t="s">
        <v>932</v>
      </c>
      <c r="D103" s="6" t="s">
        <v>1237</v>
      </c>
      <c r="E103" s="12"/>
    </row>
    <row r="104" spans="1:6" ht="45">
      <c r="A104" s="8"/>
      <c r="B104" s="24" t="s">
        <v>933</v>
      </c>
      <c r="C104" s="56" t="s">
        <v>934</v>
      </c>
      <c r="D104" s="6" t="s">
        <v>1237</v>
      </c>
      <c r="E104" s="12"/>
    </row>
    <row r="105" spans="1:6" ht="60">
      <c r="A105" s="6" t="s">
        <v>936</v>
      </c>
      <c r="B105" s="24" t="s">
        <v>935</v>
      </c>
      <c r="C105" s="56"/>
      <c r="D105" s="6" t="s">
        <v>10</v>
      </c>
      <c r="E105" s="9" t="e">
        <f>E106/E107*100</f>
        <v>#DIV/0!</v>
      </c>
      <c r="F105" s="3" t="s">
        <v>116</v>
      </c>
    </row>
    <row r="106" spans="1:6" ht="60">
      <c r="A106" s="8"/>
      <c r="B106" s="24" t="s">
        <v>937</v>
      </c>
      <c r="C106" s="56" t="s">
        <v>672</v>
      </c>
      <c r="D106" s="6" t="s">
        <v>1237</v>
      </c>
      <c r="E106" s="12"/>
      <c r="F106" s="3"/>
    </row>
    <row r="107" spans="1:6" ht="60">
      <c r="A107" s="8"/>
      <c r="B107" s="24" t="s">
        <v>938</v>
      </c>
      <c r="C107" s="56" t="s">
        <v>672</v>
      </c>
      <c r="D107" s="6" t="s">
        <v>1237</v>
      </c>
      <c r="E107" s="12"/>
      <c r="F107" s="3"/>
    </row>
    <row r="108" spans="1:6" ht="45">
      <c r="A108" s="10" t="s">
        <v>939</v>
      </c>
      <c r="B108" s="20" t="s">
        <v>940</v>
      </c>
      <c r="C108" s="57"/>
      <c r="D108" s="8"/>
      <c r="E108" s="8"/>
    </row>
    <row r="109" spans="1:6" ht="75">
      <c r="A109" s="6" t="s">
        <v>942</v>
      </c>
      <c r="B109" s="24" t="s">
        <v>941</v>
      </c>
      <c r="C109" s="57"/>
      <c r="D109" s="14" t="s">
        <v>10</v>
      </c>
      <c r="E109" s="9" t="e">
        <f>(E110+E111)/(E112+E113)*100</f>
        <v>#DIV/0!</v>
      </c>
      <c r="F109" s="3" t="s">
        <v>376</v>
      </c>
    </row>
    <row r="110" spans="1:6" ht="39" customHeight="1">
      <c r="A110" s="83"/>
      <c r="B110" s="75" t="s">
        <v>943</v>
      </c>
      <c r="C110" s="56" t="s">
        <v>944</v>
      </c>
      <c r="D110" s="14" t="s">
        <v>1431</v>
      </c>
      <c r="E110" s="12"/>
      <c r="F110" s="3"/>
    </row>
    <row r="111" spans="1:6" ht="39" customHeight="1">
      <c r="A111" s="84"/>
      <c r="B111" s="76"/>
      <c r="C111" s="56" t="s">
        <v>945</v>
      </c>
      <c r="D111" s="14" t="s">
        <v>1431</v>
      </c>
      <c r="E111" s="12"/>
      <c r="F111" s="3"/>
    </row>
    <row r="112" spans="1:6" ht="39" customHeight="1">
      <c r="A112" s="83"/>
      <c r="B112" s="75" t="s">
        <v>946</v>
      </c>
      <c r="C112" s="56" t="s">
        <v>947</v>
      </c>
      <c r="D112" s="14" t="s">
        <v>1431</v>
      </c>
      <c r="E112" s="12"/>
      <c r="F112" s="3"/>
    </row>
    <row r="113" spans="1:6" ht="39" customHeight="1">
      <c r="A113" s="84"/>
      <c r="B113" s="76"/>
      <c r="C113" s="56" t="s">
        <v>948</v>
      </c>
      <c r="D113" s="14" t="s">
        <v>1431</v>
      </c>
      <c r="E113" s="12"/>
      <c r="F113" s="3"/>
    </row>
    <row r="114" spans="1:6" ht="60">
      <c r="A114" s="6" t="s">
        <v>950</v>
      </c>
      <c r="B114" s="24" t="s">
        <v>949</v>
      </c>
      <c r="C114" s="56"/>
      <c r="D114" s="14" t="s">
        <v>1431</v>
      </c>
      <c r="E114" s="9" t="e">
        <f>E115/E116*100</f>
        <v>#DIV/0!</v>
      </c>
      <c r="F114" s="3" t="s">
        <v>376</v>
      </c>
    </row>
    <row r="115" spans="1:6" ht="45" customHeight="1">
      <c r="A115" s="8"/>
      <c r="B115" s="24" t="s">
        <v>951</v>
      </c>
      <c r="C115" s="56" t="s">
        <v>952</v>
      </c>
      <c r="D115" s="14" t="s">
        <v>1431</v>
      </c>
      <c r="E115" s="12"/>
    </row>
    <row r="116" spans="1:6" ht="45">
      <c r="A116" s="8"/>
      <c r="B116" s="24" t="s">
        <v>895</v>
      </c>
      <c r="C116" s="56" t="s">
        <v>953</v>
      </c>
      <c r="D116" s="14" t="s">
        <v>1237</v>
      </c>
      <c r="E116" s="12"/>
    </row>
    <row r="117" spans="1:6" ht="45">
      <c r="A117" s="10" t="s">
        <v>954</v>
      </c>
      <c r="B117" s="20" t="s">
        <v>955</v>
      </c>
      <c r="C117" s="57"/>
      <c r="D117" s="8"/>
      <c r="E117" s="8"/>
    </row>
    <row r="118" spans="1:6" ht="60">
      <c r="A118" s="6" t="s">
        <v>957</v>
      </c>
      <c r="B118" s="24" t="s">
        <v>956</v>
      </c>
      <c r="C118" s="57"/>
      <c r="D118" s="14" t="s">
        <v>10</v>
      </c>
      <c r="E118" s="9" t="e">
        <f>E119/E120*100</f>
        <v>#DIV/0!</v>
      </c>
      <c r="F118" s="3" t="s">
        <v>376</v>
      </c>
    </row>
    <row r="119" spans="1:6" ht="60">
      <c r="A119" s="8"/>
      <c r="B119" s="24" t="s">
        <v>958</v>
      </c>
      <c r="C119" s="56" t="s">
        <v>959</v>
      </c>
      <c r="D119" s="14" t="s">
        <v>1429</v>
      </c>
      <c r="E119" s="12"/>
    </row>
    <row r="120" spans="1:6" ht="30">
      <c r="A120" s="8"/>
      <c r="B120" s="24" t="s">
        <v>960</v>
      </c>
      <c r="C120" s="56" t="s">
        <v>961</v>
      </c>
      <c r="D120" s="14" t="s">
        <v>1429</v>
      </c>
      <c r="E120" s="12"/>
    </row>
    <row r="121" spans="1:6" ht="60">
      <c r="A121" s="10" t="s">
        <v>962</v>
      </c>
      <c r="B121" s="20" t="s">
        <v>963</v>
      </c>
      <c r="C121" s="57"/>
      <c r="D121" s="8"/>
      <c r="E121" s="8"/>
    </row>
    <row r="122" spans="1:6" ht="60">
      <c r="A122" s="6" t="s">
        <v>965</v>
      </c>
      <c r="B122" s="24" t="s">
        <v>964</v>
      </c>
      <c r="C122" s="57"/>
      <c r="D122" s="14" t="s">
        <v>10</v>
      </c>
      <c r="E122" s="9" t="e">
        <f>E123/E124*100</f>
        <v>#DIV/0!</v>
      </c>
      <c r="F122" s="3" t="s">
        <v>376</v>
      </c>
    </row>
    <row r="123" spans="1:6" ht="45">
      <c r="A123" s="8"/>
      <c r="B123" s="24" t="s">
        <v>966</v>
      </c>
      <c r="C123" s="56" t="s">
        <v>967</v>
      </c>
      <c r="D123" s="14" t="s">
        <v>1431</v>
      </c>
      <c r="E123" s="12"/>
    </row>
    <row r="124" spans="1:6" ht="30">
      <c r="A124" s="8"/>
      <c r="B124" s="24" t="s">
        <v>968</v>
      </c>
      <c r="C124" s="56" t="s">
        <v>969</v>
      </c>
      <c r="D124" s="14" t="s">
        <v>1431</v>
      </c>
      <c r="E124" s="12"/>
    </row>
    <row r="125" spans="1:6" ht="60">
      <c r="A125" s="6" t="s">
        <v>970</v>
      </c>
      <c r="B125" s="24" t="s">
        <v>971</v>
      </c>
      <c r="C125" s="56"/>
      <c r="D125" s="14" t="s">
        <v>1431</v>
      </c>
      <c r="E125" s="9" t="e">
        <f>E126/(E127+E128)</f>
        <v>#DIV/0!</v>
      </c>
      <c r="F125" s="3" t="s">
        <v>376</v>
      </c>
    </row>
    <row r="126" spans="1:6" ht="60">
      <c r="A126" s="8"/>
      <c r="B126" s="24" t="s">
        <v>972</v>
      </c>
      <c r="C126" s="56" t="s">
        <v>967</v>
      </c>
      <c r="D126" s="14" t="s">
        <v>1431</v>
      </c>
      <c r="E126" s="12"/>
    </row>
    <row r="127" spans="1:6" ht="45">
      <c r="A127" s="8"/>
      <c r="B127" s="24" t="s">
        <v>973</v>
      </c>
      <c r="C127" s="56" t="s">
        <v>845</v>
      </c>
      <c r="D127" s="14" t="s">
        <v>1237</v>
      </c>
      <c r="E127" s="12"/>
    </row>
    <row r="128" spans="1:6" ht="45">
      <c r="A128" s="8"/>
      <c r="B128" s="24" t="s">
        <v>974</v>
      </c>
      <c r="C128" s="56" t="s">
        <v>975</v>
      </c>
      <c r="D128" s="14" t="s">
        <v>1237</v>
      </c>
      <c r="E128" s="12"/>
    </row>
    <row r="129" spans="1:6" ht="75">
      <c r="A129" s="6" t="s">
        <v>976</v>
      </c>
      <c r="B129" s="24" t="s">
        <v>977</v>
      </c>
      <c r="C129" s="56"/>
      <c r="D129" s="14" t="s">
        <v>10</v>
      </c>
      <c r="E129" s="9" t="e">
        <f>E130/E131*100</f>
        <v>#DIV/0!</v>
      </c>
      <c r="F129" s="3" t="s">
        <v>116</v>
      </c>
    </row>
    <row r="130" spans="1:6" ht="105">
      <c r="A130" s="8"/>
      <c r="B130" s="24" t="s">
        <v>978</v>
      </c>
      <c r="C130" s="56" t="s">
        <v>869</v>
      </c>
      <c r="D130" s="14" t="s">
        <v>1237</v>
      </c>
      <c r="E130" s="12"/>
    </row>
    <row r="131" spans="1:6" ht="105">
      <c r="A131" s="8"/>
      <c r="B131" s="24" t="s">
        <v>979</v>
      </c>
      <c r="C131" s="56" t="s">
        <v>869</v>
      </c>
      <c r="D131" s="14" t="s">
        <v>1237</v>
      </c>
      <c r="E131" s="12"/>
    </row>
    <row r="132" spans="1:6" ht="120">
      <c r="A132" s="6" t="s">
        <v>980</v>
      </c>
      <c r="B132" s="24" t="s">
        <v>981</v>
      </c>
      <c r="C132" s="56"/>
      <c r="D132" s="14" t="s">
        <v>10</v>
      </c>
      <c r="E132" s="9" t="e">
        <f>E133/E134*100</f>
        <v>#DIV/0!</v>
      </c>
      <c r="F132" s="3" t="s">
        <v>116</v>
      </c>
    </row>
    <row r="133" spans="1:6" ht="105">
      <c r="A133" s="8"/>
      <c r="B133" s="24" t="s">
        <v>982</v>
      </c>
      <c r="C133" s="56" t="s">
        <v>869</v>
      </c>
      <c r="D133" s="14" t="s">
        <v>1237</v>
      </c>
      <c r="E133" s="12"/>
    </row>
    <row r="134" spans="1:6" ht="105">
      <c r="A134" s="8"/>
      <c r="B134" s="24" t="s">
        <v>983</v>
      </c>
      <c r="C134" s="56" t="s">
        <v>869</v>
      </c>
      <c r="D134" s="14" t="s">
        <v>1237</v>
      </c>
      <c r="E134" s="12"/>
    </row>
    <row r="135" spans="1:6" ht="45">
      <c r="A135" s="10" t="s">
        <v>984</v>
      </c>
      <c r="B135" s="20" t="s">
        <v>985</v>
      </c>
      <c r="C135" s="57"/>
      <c r="D135" s="8"/>
      <c r="E135" s="8"/>
    </row>
    <row r="136" spans="1:6" ht="60">
      <c r="A136" s="6" t="s">
        <v>986</v>
      </c>
      <c r="B136" s="24" t="s">
        <v>1461</v>
      </c>
      <c r="C136" s="56"/>
      <c r="D136" s="14"/>
      <c r="E136" s="9"/>
      <c r="F136" s="3" t="s">
        <v>376</v>
      </c>
    </row>
    <row r="137" spans="1:6">
      <c r="A137" s="6"/>
      <c r="B137" s="24" t="s">
        <v>744</v>
      </c>
      <c r="C137" s="56"/>
      <c r="D137" s="14" t="s">
        <v>10</v>
      </c>
      <c r="E137" s="9" t="e">
        <f>E139/E141*100</f>
        <v>#DIV/0!</v>
      </c>
    </row>
    <row r="138" spans="1:6">
      <c r="A138" s="6"/>
      <c r="B138" s="24" t="s">
        <v>749</v>
      </c>
      <c r="C138" s="56"/>
      <c r="D138" s="14" t="s">
        <v>10</v>
      </c>
      <c r="E138" s="9" t="e">
        <f>E140/E142*100</f>
        <v>#DIV/0!</v>
      </c>
    </row>
    <row r="139" spans="1:6" ht="60">
      <c r="A139" s="6"/>
      <c r="B139" s="24" t="s">
        <v>987</v>
      </c>
      <c r="C139" s="56" t="s">
        <v>988</v>
      </c>
      <c r="D139" s="14" t="s">
        <v>1428</v>
      </c>
      <c r="E139" s="12"/>
    </row>
    <row r="140" spans="1:6" ht="45">
      <c r="A140" s="6"/>
      <c r="B140" s="24" t="s">
        <v>989</v>
      </c>
      <c r="C140" s="56" t="s">
        <v>990</v>
      </c>
      <c r="D140" s="14" t="s">
        <v>1428</v>
      </c>
      <c r="E140" s="12"/>
    </row>
    <row r="141" spans="1:6" ht="45">
      <c r="A141" s="6"/>
      <c r="B141" s="24" t="s">
        <v>991</v>
      </c>
      <c r="C141" s="56" t="s">
        <v>992</v>
      </c>
      <c r="D141" s="14" t="s">
        <v>1428</v>
      </c>
      <c r="E141" s="12"/>
    </row>
    <row r="142" spans="1:6" ht="45">
      <c r="A142" s="6"/>
      <c r="B142" s="24" t="s">
        <v>993</v>
      </c>
      <c r="C142" s="56" t="s">
        <v>994</v>
      </c>
      <c r="D142" s="14" t="s">
        <v>1428</v>
      </c>
      <c r="E142" s="12"/>
    </row>
    <row r="143" spans="1:6" ht="60">
      <c r="A143" s="6" t="s">
        <v>995</v>
      </c>
      <c r="B143" s="24" t="s">
        <v>996</v>
      </c>
      <c r="C143" s="56"/>
      <c r="D143" s="14"/>
      <c r="E143" s="9"/>
      <c r="F143" s="3" t="s">
        <v>376</v>
      </c>
    </row>
    <row r="144" spans="1:6">
      <c r="A144" s="6"/>
      <c r="B144" s="24" t="s">
        <v>744</v>
      </c>
      <c r="C144" s="56"/>
      <c r="D144" s="14" t="s">
        <v>10</v>
      </c>
      <c r="E144" s="9" t="e">
        <f>E146/E147*100</f>
        <v>#DIV/0!</v>
      </c>
    </row>
    <row r="145" spans="1:6">
      <c r="A145" s="6"/>
      <c r="B145" s="24" t="s">
        <v>997</v>
      </c>
      <c r="C145" s="56"/>
      <c r="D145" s="14" t="s">
        <v>10</v>
      </c>
      <c r="E145" s="9" t="e">
        <f>E148/E149*100</f>
        <v>#DIV/0!</v>
      </c>
    </row>
    <row r="146" spans="1:6" ht="45">
      <c r="A146" s="6"/>
      <c r="B146" s="24" t="s">
        <v>998</v>
      </c>
      <c r="C146" s="56" t="s">
        <v>999</v>
      </c>
      <c r="D146" s="14" t="s">
        <v>1428</v>
      </c>
      <c r="E146" s="12"/>
    </row>
    <row r="147" spans="1:6" ht="45">
      <c r="A147" s="6"/>
      <c r="B147" s="24" t="s">
        <v>991</v>
      </c>
      <c r="C147" s="56" t="s">
        <v>992</v>
      </c>
      <c r="D147" s="14" t="s">
        <v>1428</v>
      </c>
      <c r="E147" s="12"/>
    </row>
    <row r="148" spans="1:6" ht="45">
      <c r="A148" s="6"/>
      <c r="B148" s="24" t="s">
        <v>1000</v>
      </c>
      <c r="C148" s="56" t="s">
        <v>1001</v>
      </c>
      <c r="D148" s="14" t="s">
        <v>1428</v>
      </c>
      <c r="E148" s="12"/>
    </row>
    <row r="149" spans="1:6" ht="45">
      <c r="A149" s="6"/>
      <c r="B149" s="24" t="s">
        <v>993</v>
      </c>
      <c r="C149" s="56" t="s">
        <v>1002</v>
      </c>
      <c r="D149" s="14" t="s">
        <v>1428</v>
      </c>
      <c r="E149" s="12"/>
    </row>
    <row r="150" spans="1:6" ht="60">
      <c r="A150" s="6" t="s">
        <v>1003</v>
      </c>
      <c r="B150" s="24" t="s">
        <v>1004</v>
      </c>
      <c r="C150" s="56"/>
      <c r="D150" s="14"/>
      <c r="E150" s="9"/>
      <c r="F150" s="3" t="s">
        <v>376</v>
      </c>
    </row>
    <row r="151" spans="1:6">
      <c r="A151" s="6"/>
      <c r="B151" s="24" t="s">
        <v>744</v>
      </c>
      <c r="C151" s="56"/>
      <c r="D151" s="14" t="s">
        <v>10</v>
      </c>
      <c r="E151" s="9" t="e">
        <f>E153/E154*100</f>
        <v>#DIV/0!</v>
      </c>
      <c r="F151" s="3"/>
    </row>
    <row r="152" spans="1:6">
      <c r="A152" s="6"/>
      <c r="B152" s="24" t="s">
        <v>749</v>
      </c>
      <c r="C152" s="56"/>
      <c r="D152" s="14" t="s">
        <v>10</v>
      </c>
      <c r="E152" s="9" t="e">
        <f>E155/E156*100</f>
        <v>#DIV/0!</v>
      </c>
      <c r="F152" s="3"/>
    </row>
    <row r="153" spans="1:6" ht="45">
      <c r="A153" s="6"/>
      <c r="B153" s="24" t="s">
        <v>1005</v>
      </c>
      <c r="C153" s="56" t="s">
        <v>1006</v>
      </c>
      <c r="D153" s="14" t="s">
        <v>1428</v>
      </c>
      <c r="E153" s="12"/>
    </row>
    <row r="154" spans="1:6" ht="45">
      <c r="A154" s="6"/>
      <c r="B154" s="24" t="s">
        <v>991</v>
      </c>
      <c r="C154" s="56" t="s">
        <v>992</v>
      </c>
      <c r="D154" s="14" t="s">
        <v>1428</v>
      </c>
      <c r="E154" s="12"/>
    </row>
    <row r="155" spans="1:6" ht="45">
      <c r="A155" s="6"/>
      <c r="B155" s="24" t="s">
        <v>1007</v>
      </c>
      <c r="C155" s="56" t="s">
        <v>1008</v>
      </c>
      <c r="D155" s="14" t="s">
        <v>1428</v>
      </c>
      <c r="E155" s="12"/>
    </row>
    <row r="156" spans="1:6" ht="45">
      <c r="A156" s="6"/>
      <c r="B156" s="24" t="s">
        <v>993</v>
      </c>
      <c r="C156" s="56" t="s">
        <v>1002</v>
      </c>
      <c r="D156" s="14" t="s">
        <v>1428</v>
      </c>
      <c r="E156" s="12"/>
    </row>
  </sheetData>
  <mergeCells count="23">
    <mergeCell ref="B86:B88"/>
    <mergeCell ref="A86:A88"/>
    <mergeCell ref="A3:E3"/>
    <mergeCell ref="A4:E4"/>
    <mergeCell ref="A7:E7"/>
    <mergeCell ref="A8:E8"/>
    <mergeCell ref="A11:A12"/>
    <mergeCell ref="A112:A113"/>
    <mergeCell ref="B112:B113"/>
    <mergeCell ref="A110:A111"/>
    <mergeCell ref="B110:B111"/>
    <mergeCell ref="B23:B24"/>
    <mergeCell ref="A23:A24"/>
    <mergeCell ref="B47:B48"/>
    <mergeCell ref="A47:A48"/>
    <mergeCell ref="B56:B57"/>
    <mergeCell ref="A56:A57"/>
    <mergeCell ref="A92:A93"/>
    <mergeCell ref="B92:B93"/>
    <mergeCell ref="A94:A95"/>
    <mergeCell ref="B94:B95"/>
    <mergeCell ref="A97:A99"/>
    <mergeCell ref="B97:B99"/>
  </mergeCells>
  <pageMargins left="0.70866141732283472" right="0.70866141732283472" top="0.74803149606299213" bottom="0.74803149606299213" header="0.31496062992125984" footer="0.31496062992125984"/>
  <pageSetup paperSize="9" scale="46" fitToHeight="5" orientation="portrait" horizontalDpi="0" verticalDpi="0" r:id="rId1"/>
</worksheet>
</file>

<file path=xl/worksheets/sheet6.xml><?xml version="1.0" encoding="utf-8"?>
<worksheet xmlns="http://schemas.openxmlformats.org/spreadsheetml/2006/main" xmlns:r="http://schemas.openxmlformats.org/officeDocument/2006/relationships">
  <sheetPr>
    <pageSetUpPr fitToPage="1"/>
  </sheetPr>
  <dimension ref="A3:H108"/>
  <sheetViews>
    <sheetView topLeftCell="A52" zoomScale="90" zoomScaleNormal="90" workbookViewId="0">
      <selection activeCell="F46" sqref="F46"/>
    </sheetView>
  </sheetViews>
  <sheetFormatPr defaultRowHeight="15"/>
  <cols>
    <col min="2" max="2" width="75.140625" customWidth="1"/>
    <col min="3" max="3" width="20.140625" customWidth="1"/>
    <col min="4" max="4" width="16.140625" customWidth="1"/>
    <col min="5" max="6" width="14" customWidth="1"/>
    <col min="7" max="7" width="41.85546875" customWidth="1"/>
  </cols>
  <sheetData>
    <row r="3" spans="1:7" ht="18.75">
      <c r="A3" s="69" t="s">
        <v>0</v>
      </c>
      <c r="B3" s="69"/>
      <c r="C3" s="69"/>
      <c r="D3" s="69"/>
      <c r="E3" s="69"/>
      <c r="F3" s="49"/>
      <c r="G3" s="15"/>
    </row>
    <row r="4" spans="1:7" ht="18.75">
      <c r="A4" s="69" t="s">
        <v>1</v>
      </c>
      <c r="B4" s="69"/>
      <c r="C4" s="69"/>
      <c r="D4" s="69"/>
      <c r="E4" s="69"/>
      <c r="F4" s="49"/>
      <c r="G4" s="45"/>
    </row>
    <row r="5" spans="1:7">
      <c r="A5" s="1"/>
      <c r="B5" s="1"/>
      <c r="C5" s="1"/>
      <c r="D5" s="1"/>
      <c r="E5" s="1"/>
      <c r="F5" s="1"/>
      <c r="G5" s="1"/>
    </row>
    <row r="6" spans="1:7" ht="45">
      <c r="A6" s="4" t="s">
        <v>7</v>
      </c>
      <c r="B6" s="4" t="s">
        <v>502</v>
      </c>
      <c r="C6" s="5" t="s">
        <v>11</v>
      </c>
      <c r="D6" s="5" t="s">
        <v>12</v>
      </c>
      <c r="E6" s="5" t="s">
        <v>1491</v>
      </c>
      <c r="F6" s="5" t="s">
        <v>1492</v>
      </c>
      <c r="G6" s="2" t="s">
        <v>17</v>
      </c>
    </row>
    <row r="7" spans="1:7">
      <c r="A7" s="67" t="s">
        <v>1012</v>
      </c>
      <c r="B7" s="67"/>
      <c r="C7" s="67"/>
      <c r="D7" s="67"/>
      <c r="E7" s="67"/>
      <c r="F7" s="50"/>
    </row>
    <row r="8" spans="1:7">
      <c r="A8" s="67" t="s">
        <v>1013</v>
      </c>
      <c r="B8" s="67"/>
      <c r="C8" s="67"/>
      <c r="D8" s="67"/>
      <c r="E8" s="67"/>
      <c r="F8" s="50"/>
    </row>
    <row r="9" spans="1:7" ht="30">
      <c r="A9" s="10" t="s">
        <v>1015</v>
      </c>
      <c r="B9" s="20" t="s">
        <v>1014</v>
      </c>
      <c r="C9" s="19"/>
      <c r="D9" s="8"/>
      <c r="E9" s="8"/>
      <c r="F9" s="8"/>
    </row>
    <row r="10" spans="1:7" ht="60">
      <c r="A10" s="6" t="s">
        <v>1017</v>
      </c>
      <c r="B10" s="39" t="s">
        <v>1016</v>
      </c>
      <c r="C10" s="19"/>
      <c r="D10" s="6" t="s">
        <v>10</v>
      </c>
      <c r="E10" s="9">
        <f>(E11+E12+E13+E14+E15+E16)/E17*100</f>
        <v>110.77844311377245</v>
      </c>
      <c r="F10" s="9">
        <f>(F11+F12+F13+F14+F15+F16)/F17*100</f>
        <v>112.21481221481223</v>
      </c>
      <c r="G10" s="3" t="s">
        <v>30</v>
      </c>
    </row>
    <row r="11" spans="1:7" ht="45" customHeight="1">
      <c r="A11" s="75"/>
      <c r="B11" s="75" t="s">
        <v>1018</v>
      </c>
      <c r="C11" s="56" t="s">
        <v>1019</v>
      </c>
      <c r="D11" s="6" t="s">
        <v>1237</v>
      </c>
      <c r="E11" s="6">
        <v>2241</v>
      </c>
      <c r="F11" s="6">
        <v>1620</v>
      </c>
    </row>
    <row r="12" spans="1:7" ht="45" customHeight="1">
      <c r="A12" s="85"/>
      <c r="B12" s="85"/>
      <c r="C12" s="56" t="s">
        <v>1020</v>
      </c>
      <c r="D12" s="6" t="s">
        <v>1237</v>
      </c>
      <c r="E12" s="6">
        <v>1250</v>
      </c>
      <c r="F12" s="6">
        <v>1088</v>
      </c>
    </row>
    <row r="13" spans="1:7" ht="45" customHeight="1">
      <c r="A13" s="85"/>
      <c r="B13" s="85"/>
      <c r="C13" s="56" t="s">
        <v>1021</v>
      </c>
      <c r="D13" s="6" t="s">
        <v>1237</v>
      </c>
      <c r="E13" s="6">
        <v>114</v>
      </c>
      <c r="F13" s="6">
        <v>829</v>
      </c>
    </row>
    <row r="14" spans="1:7" ht="45" customHeight="1">
      <c r="A14" s="76"/>
      <c r="B14" s="76"/>
      <c r="C14" s="56" t="s">
        <v>1022</v>
      </c>
      <c r="D14" s="6" t="s">
        <v>1237</v>
      </c>
      <c r="E14" s="6">
        <v>0</v>
      </c>
      <c r="F14" s="6">
        <v>72</v>
      </c>
    </row>
    <row r="15" spans="1:7" ht="60">
      <c r="A15" s="39"/>
      <c r="B15" s="24" t="s">
        <v>1023</v>
      </c>
      <c r="C15" s="56" t="s">
        <v>1024</v>
      </c>
      <c r="D15" s="14" t="s">
        <v>1237</v>
      </c>
      <c r="E15" s="14">
        <v>639</v>
      </c>
      <c r="F15" s="14">
        <v>678</v>
      </c>
    </row>
    <row r="16" spans="1:7" ht="45">
      <c r="A16" s="39"/>
      <c r="B16" s="24" t="s">
        <v>1025</v>
      </c>
      <c r="C16" s="56" t="s">
        <v>1026</v>
      </c>
      <c r="D16" s="14" t="s">
        <v>1237</v>
      </c>
      <c r="E16" s="14">
        <v>2046</v>
      </c>
      <c r="F16" s="14">
        <v>2107</v>
      </c>
    </row>
    <row r="17" spans="1:7" ht="30">
      <c r="A17" s="39"/>
      <c r="B17" s="24" t="s">
        <v>1027</v>
      </c>
      <c r="C17" s="56" t="s">
        <v>162</v>
      </c>
      <c r="D17" s="6" t="s">
        <v>1237</v>
      </c>
      <c r="E17" s="6">
        <v>5678</v>
      </c>
      <c r="F17" s="6">
        <v>5698</v>
      </c>
    </row>
    <row r="18" spans="1:7" ht="45">
      <c r="A18" s="10" t="s">
        <v>1028</v>
      </c>
      <c r="B18" s="20" t="s">
        <v>1029</v>
      </c>
      <c r="C18" s="57"/>
      <c r="D18" s="6"/>
      <c r="E18" s="12"/>
      <c r="F18" s="12"/>
    </row>
    <row r="19" spans="1:7" ht="90">
      <c r="A19" s="6" t="s">
        <v>1031</v>
      </c>
      <c r="B19" s="24" t="s">
        <v>1030</v>
      </c>
      <c r="C19" s="57"/>
      <c r="D19" s="6"/>
      <c r="E19" s="9">
        <f>E31/(E31+E41+E42)*100</f>
        <v>57.549407114624508</v>
      </c>
      <c r="F19" s="9">
        <f>F31/(F31+F41+F42)*100</f>
        <v>56.443540819518304</v>
      </c>
      <c r="G19" s="3" t="s">
        <v>30</v>
      </c>
    </row>
    <row r="20" spans="1:7">
      <c r="A20" s="6"/>
      <c r="B20" s="20" t="s">
        <v>1053</v>
      </c>
      <c r="C20" s="57"/>
      <c r="D20" s="6" t="s">
        <v>10</v>
      </c>
      <c r="E20" s="9">
        <f>E31/(E31+E41+E42)*100</f>
        <v>57.549407114624508</v>
      </c>
      <c r="F20" s="9">
        <f>F31/(F31+F41+F42)*100</f>
        <v>56.443540819518304</v>
      </c>
      <c r="G20" s="3"/>
    </row>
    <row r="21" spans="1:7">
      <c r="A21" s="6"/>
      <c r="B21" s="24" t="s">
        <v>1033</v>
      </c>
      <c r="C21" s="57"/>
      <c r="D21" s="6" t="s">
        <v>10</v>
      </c>
      <c r="E21" s="9">
        <f t="shared" ref="E21:F26" si="0">E32/($E$31+$E$41+$E$42)*100</f>
        <v>57.549407114624508</v>
      </c>
      <c r="F21" s="9">
        <f t="shared" si="0"/>
        <v>57.059288537549399</v>
      </c>
      <c r="G21" s="3"/>
    </row>
    <row r="22" spans="1:7">
      <c r="A22" s="6"/>
      <c r="B22" s="24" t="s">
        <v>1043</v>
      </c>
      <c r="C22" s="57"/>
      <c r="D22" s="6" t="s">
        <v>10</v>
      </c>
      <c r="E22" s="9">
        <f t="shared" si="0"/>
        <v>0</v>
      </c>
      <c r="F22" s="9">
        <f t="shared" si="0"/>
        <v>0</v>
      </c>
      <c r="G22" s="3"/>
    </row>
    <row r="23" spans="1:7">
      <c r="A23" s="6"/>
      <c r="B23" s="24" t="s">
        <v>1044</v>
      </c>
      <c r="C23" s="57"/>
      <c r="D23" s="6" t="s">
        <v>10</v>
      </c>
      <c r="E23" s="9">
        <f t="shared" si="0"/>
        <v>0</v>
      </c>
      <c r="F23" s="9">
        <f t="shared" si="0"/>
        <v>0</v>
      </c>
      <c r="G23" s="3"/>
    </row>
    <row r="24" spans="1:7">
      <c r="A24" s="6"/>
      <c r="B24" s="24" t="s">
        <v>1045</v>
      </c>
      <c r="C24" s="57"/>
      <c r="D24" s="6" t="s">
        <v>10</v>
      </c>
      <c r="E24" s="9">
        <f t="shared" si="0"/>
        <v>0</v>
      </c>
      <c r="F24" s="9">
        <f t="shared" si="0"/>
        <v>0</v>
      </c>
      <c r="G24" s="3"/>
    </row>
    <row r="25" spans="1:7">
      <c r="A25" s="6"/>
      <c r="B25" s="24" t="s">
        <v>1046</v>
      </c>
      <c r="C25" s="57"/>
      <c r="D25" s="6" t="s">
        <v>10</v>
      </c>
      <c r="E25" s="9">
        <f t="shared" si="0"/>
        <v>0</v>
      </c>
      <c r="F25" s="9">
        <f t="shared" si="0"/>
        <v>0</v>
      </c>
      <c r="G25" s="3"/>
    </row>
    <row r="26" spans="1:7">
      <c r="A26" s="6"/>
      <c r="B26" s="24" t="s">
        <v>1047</v>
      </c>
      <c r="C26" s="57"/>
      <c r="D26" s="6" t="s">
        <v>10</v>
      </c>
      <c r="E26" s="9">
        <f t="shared" si="0"/>
        <v>0</v>
      </c>
      <c r="F26" s="9">
        <f t="shared" si="0"/>
        <v>0</v>
      </c>
      <c r="G26" s="3"/>
    </row>
    <row r="27" spans="1:7">
      <c r="A27" s="6"/>
      <c r="B27" s="46" t="s">
        <v>1048</v>
      </c>
      <c r="C27" s="57"/>
      <c r="D27" s="6" t="s">
        <v>10</v>
      </c>
      <c r="E27" s="9">
        <f>(E38+E39)/($E$31+$E$41+$E$42)*100</f>
        <v>0</v>
      </c>
      <c r="F27" s="9">
        <f>(F38+F39)/($E$31+$E$41+$E$42)*100</f>
        <v>0</v>
      </c>
      <c r="G27" s="3"/>
    </row>
    <row r="28" spans="1:7">
      <c r="A28" s="6"/>
      <c r="B28" s="24" t="s">
        <v>1049</v>
      </c>
      <c r="C28" s="57"/>
      <c r="D28" s="6" t="s">
        <v>10</v>
      </c>
      <c r="E28" s="9">
        <f>E40/($E$31+$E$41+$E$42)*100</f>
        <v>0</v>
      </c>
      <c r="F28" s="9">
        <f>F40/($E$31+$E$41+$E$42)*100</f>
        <v>0</v>
      </c>
      <c r="G28" s="3"/>
    </row>
    <row r="29" spans="1:7">
      <c r="A29" s="6"/>
      <c r="B29" s="20" t="s">
        <v>1054</v>
      </c>
      <c r="C29" s="57"/>
      <c r="D29" s="6" t="s">
        <v>10</v>
      </c>
      <c r="E29" s="9">
        <f>E41/(E31+E41+E42)*100</f>
        <v>10.102766798418973</v>
      </c>
      <c r="F29" s="9">
        <f>F41/(F31+F41+F42)*100</f>
        <v>10.603690960275259</v>
      </c>
      <c r="G29" s="3"/>
    </row>
    <row r="30" spans="1:7">
      <c r="A30" s="6"/>
      <c r="B30" s="20" t="s">
        <v>1055</v>
      </c>
      <c r="C30" s="57"/>
      <c r="D30" s="6" t="s">
        <v>10</v>
      </c>
      <c r="E30" s="9">
        <f>E42/(E31+E41+E42)*100</f>
        <v>32.347826086956523</v>
      </c>
      <c r="F30" s="9">
        <f>F42/(F31+F41+F42)*100</f>
        <v>32.952768220206444</v>
      </c>
      <c r="G30" s="3"/>
    </row>
    <row r="31" spans="1:7" ht="45">
      <c r="A31" s="6"/>
      <c r="B31" s="24" t="s">
        <v>1032</v>
      </c>
      <c r="C31" s="57"/>
      <c r="D31" s="6" t="s">
        <v>1237</v>
      </c>
      <c r="E31" s="12">
        <f>E32+E33+E34+E35+E36+E37+E38+E39+E40</f>
        <v>3640</v>
      </c>
      <c r="F31" s="12">
        <f>F32+F33+F34+F35+F36+F37+F38+F39+F40</f>
        <v>3609</v>
      </c>
      <c r="G31" s="3"/>
    </row>
    <row r="32" spans="1:7" ht="45">
      <c r="A32" s="6"/>
      <c r="B32" s="24" t="s">
        <v>1033</v>
      </c>
      <c r="C32" s="56" t="s">
        <v>1034</v>
      </c>
      <c r="D32" s="6" t="s">
        <v>1237</v>
      </c>
      <c r="E32" s="12">
        <v>3640</v>
      </c>
      <c r="F32" s="12">
        <v>3609</v>
      </c>
      <c r="G32" s="3"/>
    </row>
    <row r="33" spans="1:7" ht="45">
      <c r="A33" s="6"/>
      <c r="B33" s="24" t="s">
        <v>1043</v>
      </c>
      <c r="C33" s="56" t="s">
        <v>1035</v>
      </c>
      <c r="D33" s="6" t="s">
        <v>1237</v>
      </c>
      <c r="E33" s="12">
        <v>0</v>
      </c>
      <c r="F33" s="12">
        <v>0</v>
      </c>
      <c r="G33" s="3"/>
    </row>
    <row r="34" spans="1:7" ht="45">
      <c r="A34" s="6"/>
      <c r="B34" s="24" t="s">
        <v>1044</v>
      </c>
      <c r="C34" s="56" t="s">
        <v>1036</v>
      </c>
      <c r="D34" s="6" t="s">
        <v>1237</v>
      </c>
      <c r="E34" s="12">
        <v>0</v>
      </c>
      <c r="F34" s="12">
        <v>0</v>
      </c>
      <c r="G34" s="3"/>
    </row>
    <row r="35" spans="1:7" ht="45">
      <c r="A35" s="6"/>
      <c r="B35" s="24" t="s">
        <v>1045</v>
      </c>
      <c r="C35" s="56" t="s">
        <v>1037</v>
      </c>
      <c r="D35" s="6" t="s">
        <v>1237</v>
      </c>
      <c r="E35" s="12">
        <v>0</v>
      </c>
      <c r="F35" s="12">
        <v>0</v>
      </c>
      <c r="G35" s="3"/>
    </row>
    <row r="36" spans="1:7" ht="45">
      <c r="A36" s="6"/>
      <c r="B36" s="24" t="s">
        <v>1046</v>
      </c>
      <c r="C36" s="56" t="s">
        <v>1038</v>
      </c>
      <c r="D36" s="6" t="s">
        <v>1237</v>
      </c>
      <c r="E36" s="12">
        <v>0</v>
      </c>
      <c r="F36" s="12">
        <v>0</v>
      </c>
      <c r="G36" s="3"/>
    </row>
    <row r="37" spans="1:7" ht="45">
      <c r="A37" s="6"/>
      <c r="B37" s="24" t="s">
        <v>1047</v>
      </c>
      <c r="C37" s="56" t="s">
        <v>1039</v>
      </c>
      <c r="D37" s="6" t="s">
        <v>1237</v>
      </c>
      <c r="E37" s="12">
        <v>0</v>
      </c>
      <c r="F37" s="12">
        <v>0</v>
      </c>
      <c r="G37" s="3"/>
    </row>
    <row r="38" spans="1:7" ht="45">
      <c r="A38" s="75"/>
      <c r="B38" s="75" t="s">
        <v>1048</v>
      </c>
      <c r="C38" s="56" t="s">
        <v>1040</v>
      </c>
      <c r="D38" s="6" t="s">
        <v>1237</v>
      </c>
      <c r="E38" s="12">
        <v>0</v>
      </c>
      <c r="F38" s="12">
        <v>0</v>
      </c>
      <c r="G38" s="3"/>
    </row>
    <row r="39" spans="1:7" ht="45">
      <c r="A39" s="76"/>
      <c r="B39" s="76"/>
      <c r="C39" s="56" t="s">
        <v>1041</v>
      </c>
      <c r="D39" s="6" t="s">
        <v>1237</v>
      </c>
      <c r="E39" s="12">
        <v>0</v>
      </c>
      <c r="F39" s="12">
        <v>0</v>
      </c>
      <c r="G39" s="3"/>
    </row>
    <row r="40" spans="1:7" ht="45">
      <c r="A40" s="6"/>
      <c r="B40" s="24" t="s">
        <v>1049</v>
      </c>
      <c r="C40" s="56" t="s">
        <v>1042</v>
      </c>
      <c r="D40" s="6" t="s">
        <v>1237</v>
      </c>
      <c r="E40" s="12">
        <v>0</v>
      </c>
      <c r="F40" s="12">
        <v>0</v>
      </c>
      <c r="G40" s="3"/>
    </row>
    <row r="41" spans="1:7" ht="60">
      <c r="A41" s="14"/>
      <c r="B41" s="24" t="s">
        <v>1050</v>
      </c>
      <c r="C41" s="56" t="s">
        <v>1051</v>
      </c>
      <c r="D41" s="14" t="s">
        <v>1237</v>
      </c>
      <c r="E41" s="59">
        <v>639</v>
      </c>
      <c r="F41" s="59">
        <v>678</v>
      </c>
      <c r="G41" s="3"/>
    </row>
    <row r="42" spans="1:7" ht="45">
      <c r="A42" s="24"/>
      <c r="B42" s="24" t="s">
        <v>1052</v>
      </c>
      <c r="C42" s="56" t="s">
        <v>1026</v>
      </c>
      <c r="D42" s="14" t="s">
        <v>1237</v>
      </c>
      <c r="E42" s="59">
        <v>2046</v>
      </c>
      <c r="F42" s="59">
        <v>2107</v>
      </c>
    </row>
    <row r="43" spans="1:7" ht="45">
      <c r="A43" s="10" t="s">
        <v>1056</v>
      </c>
      <c r="B43" s="20" t="s">
        <v>1057</v>
      </c>
      <c r="C43" s="57"/>
      <c r="D43" s="8"/>
      <c r="E43" s="8"/>
      <c r="F43" s="90"/>
    </row>
    <row r="44" spans="1:7" ht="60">
      <c r="A44" s="6" t="s">
        <v>1059</v>
      </c>
      <c r="B44" s="24" t="s">
        <v>1058</v>
      </c>
      <c r="C44" s="57"/>
      <c r="D44" s="6" t="s">
        <v>10</v>
      </c>
      <c r="E44" s="9">
        <f>(E45/E46/12*1000)/E47*100</f>
        <v>87.02190873847897</v>
      </c>
      <c r="F44" s="9">
        <f>(F45/F46/12*1000)/F47*100</f>
        <v>77.972690613690204</v>
      </c>
      <c r="G44" s="3" t="s">
        <v>30</v>
      </c>
    </row>
    <row r="45" spans="1:7" ht="75">
      <c r="A45" s="6"/>
      <c r="B45" s="24" t="s">
        <v>1060</v>
      </c>
      <c r="C45" s="56" t="s">
        <v>1061</v>
      </c>
      <c r="D45" s="6" t="s">
        <v>1431</v>
      </c>
      <c r="E45" s="12">
        <v>62072</v>
      </c>
      <c r="F45" s="12">
        <v>65009.5</v>
      </c>
      <c r="G45" s="3"/>
    </row>
    <row r="46" spans="1:7" ht="60">
      <c r="A46" s="6"/>
      <c r="B46" s="24" t="s">
        <v>1062</v>
      </c>
      <c r="C46" s="56" t="s">
        <v>1063</v>
      </c>
      <c r="D46" s="6" t="s">
        <v>1237</v>
      </c>
      <c r="E46" s="59">
        <v>109</v>
      </c>
      <c r="F46" s="59">
        <v>120</v>
      </c>
      <c r="G46" s="3"/>
    </row>
    <row r="47" spans="1:7" ht="30">
      <c r="A47" s="8"/>
      <c r="B47" s="24" t="s">
        <v>1064</v>
      </c>
      <c r="C47" s="56" t="s">
        <v>215</v>
      </c>
      <c r="D47" s="6" t="s">
        <v>1431</v>
      </c>
      <c r="E47" s="91">
        <v>54533</v>
      </c>
      <c r="F47" s="59">
        <v>57899.1</v>
      </c>
      <c r="G47" s="3"/>
    </row>
    <row r="48" spans="1:7" ht="60">
      <c r="A48" s="10" t="s">
        <v>1065</v>
      </c>
      <c r="B48" s="20" t="s">
        <v>1066</v>
      </c>
      <c r="C48" s="57"/>
      <c r="D48" s="6"/>
      <c r="E48" s="8"/>
      <c r="F48" s="8"/>
    </row>
    <row r="49" spans="1:7" ht="30">
      <c r="A49" s="6" t="s">
        <v>1068</v>
      </c>
      <c r="B49" s="24" t="s">
        <v>1067</v>
      </c>
      <c r="C49" s="57"/>
      <c r="D49" s="6" t="s">
        <v>1428</v>
      </c>
      <c r="E49" s="9">
        <f>E50/E51*100</f>
        <v>142.22527472527474</v>
      </c>
      <c r="F49" s="9">
        <f>F50/F51*100</f>
        <v>131.33832086450542</v>
      </c>
      <c r="G49" s="3" t="s">
        <v>30</v>
      </c>
    </row>
    <row r="50" spans="1:7" ht="45">
      <c r="A50" s="6"/>
      <c r="B50" s="24" t="s">
        <v>1069</v>
      </c>
      <c r="C50" s="56" t="s">
        <v>1070</v>
      </c>
      <c r="D50" s="6" t="s">
        <v>1428</v>
      </c>
      <c r="E50" s="12">
        <v>5177</v>
      </c>
      <c r="F50" s="12">
        <v>4740</v>
      </c>
      <c r="G50" s="23"/>
    </row>
    <row r="51" spans="1:7" ht="30">
      <c r="A51" s="6"/>
      <c r="B51" s="24" t="s">
        <v>1071</v>
      </c>
      <c r="C51" s="56" t="s">
        <v>1072</v>
      </c>
      <c r="D51" s="6" t="s">
        <v>1237</v>
      </c>
      <c r="E51" s="12">
        <v>3640</v>
      </c>
      <c r="F51" s="12">
        <v>3609</v>
      </c>
    </row>
    <row r="52" spans="1:7" ht="45">
      <c r="A52" s="6" t="s">
        <v>1073</v>
      </c>
      <c r="B52" s="24" t="s">
        <v>1074</v>
      </c>
      <c r="C52" s="57"/>
      <c r="D52" s="6"/>
      <c r="E52" s="9"/>
      <c r="F52" s="9"/>
      <c r="G52" s="3" t="s">
        <v>30</v>
      </c>
    </row>
    <row r="53" spans="1:7">
      <c r="A53" s="6"/>
      <c r="B53" s="24" t="s">
        <v>239</v>
      </c>
      <c r="C53" s="57"/>
      <c r="D53" s="6" t="s">
        <v>10</v>
      </c>
      <c r="E53" s="9">
        <f t="shared" ref="E53:F55" si="1">E56/$E$59*100</f>
        <v>100</v>
      </c>
      <c r="F53" s="9">
        <f t="shared" si="1"/>
        <v>100</v>
      </c>
      <c r="G53" s="3"/>
    </row>
    <row r="54" spans="1:7">
      <c r="A54" s="6"/>
      <c r="B54" s="24" t="s">
        <v>78</v>
      </c>
      <c r="C54" s="57"/>
      <c r="D54" s="6" t="s">
        <v>10</v>
      </c>
      <c r="E54" s="9">
        <f t="shared" si="1"/>
        <v>100</v>
      </c>
      <c r="F54" s="9">
        <f t="shared" si="1"/>
        <v>100</v>
      </c>
      <c r="G54" s="3"/>
    </row>
    <row r="55" spans="1:7">
      <c r="A55" s="6"/>
      <c r="B55" s="24" t="s">
        <v>79</v>
      </c>
      <c r="C55" s="57"/>
      <c r="D55" s="6" t="s">
        <v>10</v>
      </c>
      <c r="E55" s="9">
        <f t="shared" si="1"/>
        <v>100</v>
      </c>
      <c r="F55" s="9">
        <f t="shared" si="1"/>
        <v>100</v>
      </c>
      <c r="G55" s="3"/>
    </row>
    <row r="56" spans="1:7" ht="45">
      <c r="A56" s="6"/>
      <c r="B56" s="24" t="s">
        <v>1075</v>
      </c>
      <c r="C56" s="56" t="s">
        <v>1076</v>
      </c>
      <c r="D56" s="6" t="s">
        <v>1429</v>
      </c>
      <c r="E56" s="12">
        <v>2</v>
      </c>
      <c r="F56" s="12">
        <v>2</v>
      </c>
      <c r="G56" s="3"/>
    </row>
    <row r="57" spans="1:7" ht="45">
      <c r="A57" s="6"/>
      <c r="B57" s="24" t="s">
        <v>1077</v>
      </c>
      <c r="C57" s="56" t="s">
        <v>1078</v>
      </c>
      <c r="D57" s="6" t="s">
        <v>1429</v>
      </c>
      <c r="E57" s="12">
        <v>2</v>
      </c>
      <c r="F57" s="12">
        <v>2</v>
      </c>
      <c r="G57" s="3"/>
    </row>
    <row r="58" spans="1:7" ht="45">
      <c r="A58" s="6"/>
      <c r="B58" s="24" t="s">
        <v>1079</v>
      </c>
      <c r="C58" s="56" t="s">
        <v>1080</v>
      </c>
      <c r="D58" s="6" t="s">
        <v>1429</v>
      </c>
      <c r="E58" s="12">
        <v>2</v>
      </c>
      <c r="F58" s="12">
        <v>2</v>
      </c>
      <c r="G58" s="3"/>
    </row>
    <row r="59" spans="1:7" ht="45">
      <c r="A59" s="6"/>
      <c r="B59" s="24" t="s">
        <v>1081</v>
      </c>
      <c r="C59" s="56" t="s">
        <v>1082</v>
      </c>
      <c r="D59" s="6" t="s">
        <v>1429</v>
      </c>
      <c r="E59" s="12">
        <v>2</v>
      </c>
      <c r="F59" s="12">
        <v>2</v>
      </c>
      <c r="G59" s="3"/>
    </row>
    <row r="60" spans="1:7" ht="30">
      <c r="A60" s="6" t="s">
        <v>1083</v>
      </c>
      <c r="B60" s="24" t="s">
        <v>1084</v>
      </c>
      <c r="C60" s="57"/>
      <c r="D60" s="6"/>
      <c r="E60" s="9"/>
      <c r="F60" s="9"/>
      <c r="G60" s="3" t="s">
        <v>30</v>
      </c>
    </row>
    <row r="61" spans="1:7">
      <c r="A61" s="26"/>
      <c r="B61" s="24" t="s">
        <v>217</v>
      </c>
      <c r="C61" s="57"/>
      <c r="D61" s="6" t="s">
        <v>1429</v>
      </c>
      <c r="E61" s="9">
        <f>E63/E65*100</f>
        <v>0.79670329670329665</v>
      </c>
      <c r="F61" s="9">
        <f>F63/F65*100</f>
        <v>0.77583818232197288</v>
      </c>
      <c r="G61" s="3"/>
    </row>
    <row r="62" spans="1:7">
      <c r="A62" s="26"/>
      <c r="B62" s="24" t="s">
        <v>274</v>
      </c>
      <c r="C62" s="57"/>
      <c r="D62" s="6" t="s">
        <v>1429</v>
      </c>
      <c r="E62" s="9">
        <f>E64/E65*100</f>
        <v>2.7472527472527472E-2</v>
      </c>
      <c r="F62" s="9">
        <f>F64/F65*100</f>
        <v>2.7708506511499031E-2</v>
      </c>
      <c r="G62" s="3"/>
    </row>
    <row r="63" spans="1:7" ht="60">
      <c r="A63" s="26"/>
      <c r="B63" s="24" t="s">
        <v>1085</v>
      </c>
      <c r="C63" s="56" t="s">
        <v>1086</v>
      </c>
      <c r="D63" s="6" t="s">
        <v>1429</v>
      </c>
      <c r="E63" s="12">
        <v>29</v>
      </c>
      <c r="F63" s="12">
        <v>28</v>
      </c>
      <c r="G63" s="23"/>
    </row>
    <row r="64" spans="1:7" ht="60">
      <c r="A64" s="26"/>
      <c r="B64" s="24" t="s">
        <v>1087</v>
      </c>
      <c r="C64" s="56" t="s">
        <v>1088</v>
      </c>
      <c r="D64" s="6" t="s">
        <v>1429</v>
      </c>
      <c r="E64" s="12">
        <v>1</v>
      </c>
      <c r="F64" s="12">
        <v>1</v>
      </c>
    </row>
    <row r="65" spans="1:8" ht="30">
      <c r="A65" s="26"/>
      <c r="B65" s="24" t="s">
        <v>1071</v>
      </c>
      <c r="C65" s="56" t="s">
        <v>1072</v>
      </c>
      <c r="D65" s="6" t="s">
        <v>1237</v>
      </c>
      <c r="E65" s="12">
        <v>3640</v>
      </c>
      <c r="F65" s="12">
        <v>3609</v>
      </c>
      <c r="G65" s="23"/>
      <c r="H65" s="23"/>
    </row>
    <row r="66" spans="1:8" ht="60">
      <c r="A66" s="10" t="s">
        <v>1090</v>
      </c>
      <c r="B66" s="20" t="s">
        <v>1089</v>
      </c>
      <c r="C66" s="57"/>
      <c r="D66" s="8"/>
      <c r="E66" s="8"/>
      <c r="F66" s="8"/>
    </row>
    <row r="67" spans="1:8" ht="45">
      <c r="A67" s="6" t="s">
        <v>1092</v>
      </c>
      <c r="B67" s="24" t="s">
        <v>1091</v>
      </c>
      <c r="C67" s="57"/>
      <c r="D67" s="6" t="s">
        <v>10</v>
      </c>
      <c r="E67" s="9">
        <f>(E68+E69+E70)/(E71+E72+E73)*100</f>
        <v>100</v>
      </c>
      <c r="F67" s="9">
        <f>(F68+F69+F70)/(F71+F72+F73)*100</f>
        <v>100</v>
      </c>
      <c r="G67" s="3" t="s">
        <v>1105</v>
      </c>
    </row>
    <row r="68" spans="1:8" ht="49.5" customHeight="1">
      <c r="A68" s="6"/>
      <c r="B68" s="24" t="s">
        <v>1093</v>
      </c>
      <c r="C68" s="56" t="s">
        <v>1094</v>
      </c>
      <c r="D68" s="6" t="s">
        <v>1429</v>
      </c>
      <c r="E68" s="12">
        <v>2</v>
      </c>
      <c r="F68" s="12">
        <v>2</v>
      </c>
      <c r="G68" s="23"/>
    </row>
    <row r="69" spans="1:8" ht="49.5" customHeight="1">
      <c r="A69" s="14"/>
      <c r="B69" s="24" t="s">
        <v>1095</v>
      </c>
      <c r="C69" s="56" t="s">
        <v>1098</v>
      </c>
      <c r="D69" s="14" t="s">
        <v>1429</v>
      </c>
      <c r="E69" s="59">
        <v>3</v>
      </c>
      <c r="F69" s="59">
        <v>3</v>
      </c>
    </row>
    <row r="70" spans="1:8" ht="45">
      <c r="A70" s="14"/>
      <c r="B70" s="24" t="s">
        <v>1096</v>
      </c>
      <c r="C70" s="56" t="s">
        <v>1097</v>
      </c>
      <c r="D70" s="14" t="s">
        <v>1429</v>
      </c>
      <c r="E70" s="59">
        <v>3</v>
      </c>
      <c r="F70" s="59">
        <v>3</v>
      </c>
      <c r="G70" s="23"/>
    </row>
    <row r="71" spans="1:8" ht="45">
      <c r="A71" s="6"/>
      <c r="B71" s="24" t="s">
        <v>1099</v>
      </c>
      <c r="C71" s="56" t="s">
        <v>1100</v>
      </c>
      <c r="D71" s="6" t="s">
        <v>1429</v>
      </c>
      <c r="E71" s="59">
        <v>2</v>
      </c>
      <c r="F71" s="59">
        <v>2</v>
      </c>
    </row>
    <row r="72" spans="1:8" ht="30">
      <c r="A72" s="6"/>
      <c r="B72" s="24" t="s">
        <v>1101</v>
      </c>
      <c r="C72" s="56" t="s">
        <v>1102</v>
      </c>
      <c r="D72" s="14" t="s">
        <v>1429</v>
      </c>
      <c r="E72" s="59">
        <v>3</v>
      </c>
      <c r="F72" s="59">
        <v>3</v>
      </c>
    </row>
    <row r="73" spans="1:8" ht="45">
      <c r="A73" s="6"/>
      <c r="B73" s="24" t="s">
        <v>1103</v>
      </c>
      <c r="C73" s="56" t="s">
        <v>1104</v>
      </c>
      <c r="D73" s="14" t="s">
        <v>1429</v>
      </c>
      <c r="E73" s="59">
        <v>3</v>
      </c>
      <c r="F73" s="59">
        <v>3</v>
      </c>
    </row>
    <row r="74" spans="1:8" ht="45">
      <c r="A74" s="10" t="s">
        <v>1106</v>
      </c>
      <c r="B74" s="20" t="s">
        <v>1107</v>
      </c>
      <c r="C74" s="57"/>
      <c r="D74" s="8"/>
      <c r="E74" s="8"/>
      <c r="F74" s="8"/>
    </row>
    <row r="75" spans="1:8" ht="45">
      <c r="A75" s="6" t="s">
        <v>1109</v>
      </c>
      <c r="B75" s="24" t="s">
        <v>1108</v>
      </c>
      <c r="C75" s="56"/>
      <c r="D75" s="6" t="s">
        <v>1431</v>
      </c>
      <c r="E75" s="9">
        <f>E76/E77</f>
        <v>16.225549450549451</v>
      </c>
      <c r="F75" s="9">
        <f>F76/F77</f>
        <v>16.075367137711279</v>
      </c>
      <c r="G75" s="3" t="s">
        <v>54</v>
      </c>
    </row>
    <row r="76" spans="1:8" ht="45">
      <c r="A76" s="8"/>
      <c r="B76" s="24" t="s">
        <v>1110</v>
      </c>
      <c r="C76" s="56" t="s">
        <v>1112</v>
      </c>
      <c r="D76" s="6" t="s">
        <v>1431</v>
      </c>
      <c r="E76" s="12">
        <v>59061</v>
      </c>
      <c r="F76" s="12">
        <v>58016</v>
      </c>
    </row>
    <row r="77" spans="1:8" ht="30">
      <c r="A77" s="8"/>
      <c r="B77" s="24" t="s">
        <v>1071</v>
      </c>
      <c r="C77" s="56" t="s">
        <v>1072</v>
      </c>
      <c r="D77" s="6" t="s">
        <v>1237</v>
      </c>
      <c r="E77" s="12">
        <v>3640</v>
      </c>
      <c r="F77" s="12">
        <v>3609</v>
      </c>
    </row>
    <row r="78" spans="1:8" ht="45">
      <c r="A78" s="6" t="s">
        <v>936</v>
      </c>
      <c r="B78" s="24" t="s">
        <v>1113</v>
      </c>
      <c r="C78" s="56"/>
      <c r="D78" s="6" t="s">
        <v>10</v>
      </c>
      <c r="E78" s="9">
        <f>E79/E80*100</f>
        <v>19.503564111681143</v>
      </c>
      <c r="F78" s="9">
        <f>F79/F80*100</f>
        <v>18.057087699944844</v>
      </c>
      <c r="G78" s="3" t="s">
        <v>54</v>
      </c>
    </row>
    <row r="79" spans="1:8" ht="60">
      <c r="A79" s="8"/>
      <c r="B79" s="24" t="s">
        <v>1114</v>
      </c>
      <c r="C79" s="56" t="s">
        <v>1111</v>
      </c>
      <c r="D79" s="6" t="s">
        <v>1431</v>
      </c>
      <c r="E79" s="12">
        <v>11519</v>
      </c>
      <c r="F79" s="12">
        <v>10476</v>
      </c>
      <c r="G79" s="3"/>
    </row>
    <row r="80" spans="1:8" ht="45">
      <c r="A80" s="8"/>
      <c r="B80" s="24" t="s">
        <v>1110</v>
      </c>
      <c r="C80" s="56" t="s">
        <v>1112</v>
      </c>
      <c r="D80" s="6" t="s">
        <v>1431</v>
      </c>
      <c r="E80" s="12">
        <v>59061</v>
      </c>
      <c r="F80" s="12">
        <v>58016</v>
      </c>
      <c r="G80" s="3"/>
    </row>
    <row r="81" spans="1:7" ht="45">
      <c r="A81" s="10" t="s">
        <v>1116</v>
      </c>
      <c r="B81" s="20" t="s">
        <v>1115</v>
      </c>
      <c r="C81" s="57"/>
      <c r="D81" s="8"/>
      <c r="E81" s="8"/>
      <c r="F81" s="8"/>
    </row>
    <row r="82" spans="1:7" ht="30">
      <c r="A82" s="6" t="s">
        <v>1117</v>
      </c>
      <c r="B82" s="24" t="s">
        <v>1118</v>
      </c>
      <c r="C82" s="57"/>
      <c r="D82" s="14" t="s">
        <v>10</v>
      </c>
      <c r="E82" s="9">
        <f>E83/E84*100</f>
        <v>0</v>
      </c>
      <c r="F82" s="9">
        <f>F83/F84*100</f>
        <v>0</v>
      </c>
      <c r="G82" s="3" t="s">
        <v>54</v>
      </c>
    </row>
    <row r="83" spans="1:7" ht="45">
      <c r="A83" s="6"/>
      <c r="B83" s="24" t="s">
        <v>1119</v>
      </c>
      <c r="C83" s="56" t="s">
        <v>1120</v>
      </c>
      <c r="D83" s="14" t="s">
        <v>1429</v>
      </c>
      <c r="E83" s="12">
        <v>0</v>
      </c>
      <c r="F83" s="12">
        <v>0</v>
      </c>
      <c r="G83" s="3"/>
    </row>
    <row r="84" spans="1:7" ht="30">
      <c r="A84" s="6"/>
      <c r="B84" s="24" t="s">
        <v>1121</v>
      </c>
      <c r="C84" s="56" t="s">
        <v>1122</v>
      </c>
      <c r="D84" s="14" t="s">
        <v>1429</v>
      </c>
      <c r="E84" s="12">
        <v>2</v>
      </c>
      <c r="F84" s="12">
        <v>2</v>
      </c>
      <c r="G84" s="3"/>
    </row>
    <row r="85" spans="1:7" ht="45">
      <c r="A85" s="10" t="s">
        <v>1124</v>
      </c>
      <c r="B85" s="20" t="s">
        <v>1123</v>
      </c>
      <c r="C85" s="57"/>
      <c r="D85" s="8"/>
      <c r="E85" s="8"/>
      <c r="F85" s="8"/>
    </row>
    <row r="86" spans="1:7" ht="45">
      <c r="A86" s="6" t="s">
        <v>1126</v>
      </c>
      <c r="B86" s="24" t="s">
        <v>1125</v>
      </c>
      <c r="C86" s="57"/>
      <c r="D86" s="14" t="s">
        <v>10</v>
      </c>
      <c r="E86" s="9">
        <f>E87/E88*100</f>
        <v>100</v>
      </c>
      <c r="F86" s="9">
        <f>F87/F88*100</f>
        <v>100</v>
      </c>
      <c r="G86" s="3" t="s">
        <v>1105</v>
      </c>
    </row>
    <row r="87" spans="1:7" ht="45">
      <c r="A87" s="8"/>
      <c r="B87" s="24" t="s">
        <v>1127</v>
      </c>
      <c r="C87" s="56" t="s">
        <v>1128</v>
      </c>
      <c r="D87" s="14" t="s">
        <v>1429</v>
      </c>
      <c r="E87" s="12">
        <v>2</v>
      </c>
      <c r="F87" s="12">
        <v>2</v>
      </c>
    </row>
    <row r="88" spans="1:7" ht="45">
      <c r="A88" s="8"/>
      <c r="B88" s="24" t="s">
        <v>1081</v>
      </c>
      <c r="C88" s="56" t="s">
        <v>1082</v>
      </c>
      <c r="D88" s="14" t="s">
        <v>1429</v>
      </c>
      <c r="E88" s="12">
        <v>2</v>
      </c>
      <c r="F88" s="12">
        <v>2</v>
      </c>
    </row>
    <row r="89" spans="1:7" ht="45">
      <c r="A89" s="6" t="s">
        <v>1129</v>
      </c>
      <c r="B89" s="24" t="s">
        <v>1130</v>
      </c>
      <c r="C89" s="56"/>
      <c r="D89" s="14" t="s">
        <v>10</v>
      </c>
      <c r="E89" s="9">
        <f>E90/E91*100</f>
        <v>100</v>
      </c>
      <c r="F89" s="9">
        <f>F90/F91*100</f>
        <v>100</v>
      </c>
      <c r="G89" s="3" t="s">
        <v>1105</v>
      </c>
    </row>
    <row r="90" spans="1:7" ht="45">
      <c r="A90" s="8"/>
      <c r="B90" s="24" t="s">
        <v>1131</v>
      </c>
      <c r="C90" s="56" t="s">
        <v>1132</v>
      </c>
      <c r="D90" s="14" t="s">
        <v>1429</v>
      </c>
      <c r="E90" s="12">
        <v>2</v>
      </c>
      <c r="F90" s="12">
        <v>2</v>
      </c>
    </row>
    <row r="91" spans="1:7" ht="45">
      <c r="A91" s="8"/>
      <c r="B91" s="24" t="s">
        <v>1081</v>
      </c>
      <c r="C91" s="56" t="s">
        <v>1122</v>
      </c>
      <c r="D91" s="14" t="s">
        <v>1429</v>
      </c>
      <c r="E91" s="12">
        <v>2</v>
      </c>
      <c r="F91" s="12">
        <v>2</v>
      </c>
    </row>
    <row r="92" spans="1:7" ht="45">
      <c r="A92" s="6" t="s">
        <v>1133</v>
      </c>
      <c r="B92" s="24" t="s">
        <v>1134</v>
      </c>
      <c r="C92" s="56"/>
      <c r="D92" s="14" t="s">
        <v>10</v>
      </c>
      <c r="E92" s="9">
        <f>E93/E94*100</f>
        <v>0</v>
      </c>
      <c r="F92" s="9">
        <f>F93/F94*100</f>
        <v>0</v>
      </c>
      <c r="G92" s="3" t="s">
        <v>1105</v>
      </c>
    </row>
    <row r="93" spans="1:7" ht="45">
      <c r="A93" s="8"/>
      <c r="B93" s="24" t="s">
        <v>1135</v>
      </c>
      <c r="C93" s="56" t="s">
        <v>1136</v>
      </c>
      <c r="D93" s="14" t="s">
        <v>1429</v>
      </c>
      <c r="E93" s="12">
        <v>0</v>
      </c>
      <c r="F93" s="12">
        <v>0</v>
      </c>
    </row>
    <row r="94" spans="1:7" ht="45">
      <c r="A94" s="8"/>
      <c r="B94" s="24" t="s">
        <v>1081</v>
      </c>
      <c r="C94" s="56" t="s">
        <v>1082</v>
      </c>
      <c r="D94" s="14" t="s">
        <v>1429</v>
      </c>
      <c r="E94" s="12">
        <v>2</v>
      </c>
      <c r="F94" s="12">
        <v>2</v>
      </c>
    </row>
    <row r="95" spans="1:7" ht="45">
      <c r="A95" s="6" t="s">
        <v>1137</v>
      </c>
      <c r="B95" s="24" t="s">
        <v>1138</v>
      </c>
      <c r="C95" s="56"/>
      <c r="D95" s="14" t="s">
        <v>10</v>
      </c>
      <c r="E95" s="9">
        <f>E96/E97*100</f>
        <v>0</v>
      </c>
      <c r="F95" s="9">
        <f>F96/F97*100</f>
        <v>0</v>
      </c>
      <c r="G95" s="3" t="s">
        <v>1105</v>
      </c>
    </row>
    <row r="96" spans="1:7" ht="45">
      <c r="A96" s="8"/>
      <c r="B96" s="24" t="s">
        <v>1139</v>
      </c>
      <c r="C96" s="56" t="s">
        <v>1140</v>
      </c>
      <c r="D96" s="14" t="s">
        <v>1429</v>
      </c>
      <c r="E96" s="12">
        <v>0</v>
      </c>
      <c r="F96" s="12">
        <v>0</v>
      </c>
    </row>
    <row r="97" spans="1:7" ht="45">
      <c r="A97" s="8"/>
      <c r="B97" s="24" t="s">
        <v>1081</v>
      </c>
      <c r="C97" s="56" t="s">
        <v>1082</v>
      </c>
      <c r="D97" s="14" t="s">
        <v>1429</v>
      </c>
      <c r="E97" s="12">
        <v>2</v>
      </c>
      <c r="F97" s="12">
        <v>2</v>
      </c>
    </row>
    <row r="98" spans="1:7" ht="30">
      <c r="A98" s="10" t="s">
        <v>1142</v>
      </c>
      <c r="B98" s="20" t="s">
        <v>1141</v>
      </c>
      <c r="C98" s="57"/>
      <c r="D98" s="8"/>
      <c r="E98" s="8"/>
      <c r="F98" s="8"/>
    </row>
    <row r="99" spans="1:7" ht="90">
      <c r="A99" s="6" t="s">
        <v>1143</v>
      </c>
      <c r="B99" s="24" t="s">
        <v>1462</v>
      </c>
      <c r="C99" s="57"/>
      <c r="D99" s="14"/>
      <c r="E99" s="9"/>
      <c r="F99" s="9"/>
      <c r="G99" s="3" t="s">
        <v>116</v>
      </c>
    </row>
    <row r="100" spans="1:7" ht="90">
      <c r="A100" s="6"/>
      <c r="B100" s="44" t="s">
        <v>1463</v>
      </c>
      <c r="C100" s="56" t="s">
        <v>1144</v>
      </c>
      <c r="D100" s="14" t="s">
        <v>10</v>
      </c>
      <c r="E100" s="58">
        <f>E104/$E$108*100</f>
        <v>59.027777777777779</v>
      </c>
      <c r="F100" s="58">
        <f>F104/$E$108*100</f>
        <v>55.555555555555557</v>
      </c>
      <c r="G100" s="3"/>
    </row>
    <row r="101" spans="1:7" ht="90">
      <c r="A101" s="6"/>
      <c r="B101" s="44" t="s">
        <v>1464</v>
      </c>
      <c r="C101" s="56" t="s">
        <v>1144</v>
      </c>
      <c r="D101" s="14" t="s">
        <v>10</v>
      </c>
      <c r="E101" s="58">
        <f t="shared" ref="E101:F103" si="2">E105/$E$108*100</f>
        <v>100</v>
      </c>
      <c r="F101" s="58">
        <f t="shared" si="2"/>
        <v>86.979166666666657</v>
      </c>
      <c r="G101" s="3"/>
    </row>
    <row r="102" spans="1:7" ht="90">
      <c r="A102" s="6"/>
      <c r="B102" s="44" t="s">
        <v>1465</v>
      </c>
      <c r="C102" s="56" t="s">
        <v>1144</v>
      </c>
      <c r="D102" s="14" t="s">
        <v>10</v>
      </c>
      <c r="E102" s="58">
        <f t="shared" si="2"/>
        <v>16.319444444444446</v>
      </c>
      <c r="F102" s="58">
        <f t="shared" si="2"/>
        <v>23.784722222222221</v>
      </c>
      <c r="G102" s="3"/>
    </row>
    <row r="103" spans="1:7" ht="90">
      <c r="A103" s="6"/>
      <c r="B103" s="44" t="s">
        <v>1466</v>
      </c>
      <c r="C103" s="56" t="s">
        <v>1144</v>
      </c>
      <c r="D103" s="14" t="s">
        <v>10</v>
      </c>
      <c r="E103" s="58">
        <f t="shared" si="2"/>
        <v>0</v>
      </c>
      <c r="F103" s="58">
        <f t="shared" si="2"/>
        <v>0</v>
      </c>
      <c r="G103" s="3"/>
    </row>
    <row r="104" spans="1:7" ht="90">
      <c r="A104" s="6"/>
      <c r="B104" s="44" t="s">
        <v>1463</v>
      </c>
      <c r="C104" s="56" t="s">
        <v>1144</v>
      </c>
      <c r="D104" s="14" t="s">
        <v>1237</v>
      </c>
      <c r="E104" s="59">
        <v>680</v>
      </c>
      <c r="F104" s="59">
        <v>640</v>
      </c>
      <c r="G104" s="3"/>
    </row>
    <row r="105" spans="1:7" ht="90">
      <c r="A105" s="6"/>
      <c r="B105" s="44" t="s">
        <v>1464</v>
      </c>
      <c r="C105" s="56" t="s">
        <v>1144</v>
      </c>
      <c r="D105" s="14" t="s">
        <v>1237</v>
      </c>
      <c r="E105" s="59">
        <v>1152</v>
      </c>
      <c r="F105" s="59">
        <v>1002</v>
      </c>
      <c r="G105" s="3"/>
    </row>
    <row r="106" spans="1:7" ht="90">
      <c r="A106" s="6"/>
      <c r="B106" s="44" t="s">
        <v>1465</v>
      </c>
      <c r="C106" s="56" t="s">
        <v>1144</v>
      </c>
      <c r="D106" s="14" t="s">
        <v>1237</v>
      </c>
      <c r="E106" s="59">
        <v>188</v>
      </c>
      <c r="F106" s="59">
        <v>274</v>
      </c>
      <c r="G106" s="3"/>
    </row>
    <row r="107" spans="1:7" ht="90">
      <c r="A107" s="6"/>
      <c r="B107" s="44" t="s">
        <v>1466</v>
      </c>
      <c r="C107" s="56" t="s">
        <v>1144</v>
      </c>
      <c r="D107" s="14" t="s">
        <v>1237</v>
      </c>
      <c r="E107" s="59">
        <v>0</v>
      </c>
      <c r="F107" s="59">
        <v>0</v>
      </c>
      <c r="G107" s="3"/>
    </row>
    <row r="108" spans="1:7" ht="90">
      <c r="A108" s="6"/>
      <c r="B108" s="24" t="s">
        <v>1488</v>
      </c>
      <c r="C108" s="56" t="s">
        <v>1144</v>
      </c>
      <c r="D108" s="14" t="s">
        <v>1237</v>
      </c>
      <c r="E108" s="59">
        <v>1152</v>
      </c>
      <c r="F108" s="59">
        <v>1002</v>
      </c>
      <c r="G108" s="3"/>
    </row>
  </sheetData>
  <mergeCells count="8">
    <mergeCell ref="A38:A39"/>
    <mergeCell ref="B38:B39"/>
    <mergeCell ref="A3:E3"/>
    <mergeCell ref="A4:E4"/>
    <mergeCell ref="A7:E7"/>
    <mergeCell ref="A8:E8"/>
    <mergeCell ref="A11:A14"/>
    <mergeCell ref="B11:B14"/>
  </mergeCells>
  <pageMargins left="0.70866141732283472" right="0.70866141732283472" top="0.74803149606299213" bottom="0.74803149606299213" header="0.31496062992125984" footer="0.31496062992125984"/>
  <pageSetup paperSize="9" scale="47" fitToHeight="3" orientation="portrait" horizontalDpi="0" verticalDpi="0" r:id="rId1"/>
</worksheet>
</file>

<file path=xl/worksheets/sheet7.xml><?xml version="1.0" encoding="utf-8"?>
<worksheet xmlns="http://schemas.openxmlformats.org/spreadsheetml/2006/main" xmlns:r="http://schemas.openxmlformats.org/officeDocument/2006/relationships">
  <sheetPr>
    <pageSetUpPr fitToPage="1"/>
  </sheetPr>
  <dimension ref="A3:F76"/>
  <sheetViews>
    <sheetView workbookViewId="0">
      <selection activeCell="E14" sqref="E14"/>
    </sheetView>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69" t="s">
        <v>0</v>
      </c>
      <c r="B3" s="69"/>
      <c r="C3" s="69"/>
      <c r="D3" s="69"/>
      <c r="E3" s="69"/>
      <c r="F3" s="15"/>
    </row>
    <row r="4" spans="1:6" ht="18.75">
      <c r="A4" s="69" t="s">
        <v>1</v>
      </c>
      <c r="B4" s="69"/>
      <c r="C4" s="69"/>
      <c r="D4" s="69"/>
      <c r="E4" s="69"/>
      <c r="F4" s="28"/>
    </row>
    <row r="5" spans="1:6">
      <c r="A5" s="1"/>
      <c r="B5" s="1"/>
      <c r="C5" s="1"/>
      <c r="D5" s="1"/>
      <c r="E5" s="1"/>
      <c r="F5" s="1"/>
    </row>
    <row r="6" spans="1:6" ht="30">
      <c r="A6" s="4" t="s">
        <v>7</v>
      </c>
      <c r="B6" s="4" t="s">
        <v>502</v>
      </c>
      <c r="C6" s="5" t="s">
        <v>11</v>
      </c>
      <c r="D6" s="5" t="s">
        <v>12</v>
      </c>
      <c r="E6" s="5" t="s">
        <v>2</v>
      </c>
      <c r="F6" s="2" t="s">
        <v>17</v>
      </c>
    </row>
    <row r="7" spans="1:6">
      <c r="A7" s="67" t="s">
        <v>1012</v>
      </c>
      <c r="B7" s="67"/>
      <c r="C7" s="67"/>
      <c r="D7" s="67"/>
      <c r="E7" s="67"/>
    </row>
    <row r="8" spans="1:6">
      <c r="A8" s="67" t="s">
        <v>1145</v>
      </c>
      <c r="B8" s="67"/>
      <c r="C8" s="67"/>
      <c r="D8" s="67"/>
      <c r="E8" s="67"/>
    </row>
    <row r="9" spans="1:6" ht="30">
      <c r="A9" s="10" t="s">
        <v>1147</v>
      </c>
      <c r="B9" s="20" t="s">
        <v>1146</v>
      </c>
      <c r="C9" s="7"/>
      <c r="D9" s="8"/>
      <c r="E9" s="8"/>
    </row>
    <row r="10" spans="1:6" ht="60">
      <c r="A10" s="6" t="s">
        <v>1151</v>
      </c>
      <c r="B10" s="24" t="s">
        <v>1148</v>
      </c>
      <c r="C10" s="7"/>
      <c r="D10" s="6" t="s">
        <v>10</v>
      </c>
      <c r="E10" s="9" t="e">
        <f>E11/E12*100</f>
        <v>#DIV/0!</v>
      </c>
      <c r="F10" s="3" t="s">
        <v>54</v>
      </c>
    </row>
    <row r="11" spans="1:6" ht="45" customHeight="1">
      <c r="A11" s="6"/>
      <c r="B11" s="24" t="s">
        <v>1149</v>
      </c>
      <c r="C11" s="6" t="s">
        <v>167</v>
      </c>
      <c r="D11" s="6" t="s">
        <v>1237</v>
      </c>
      <c r="E11" s="6"/>
    </row>
    <row r="12" spans="1:6" ht="45" customHeight="1">
      <c r="A12" s="6"/>
      <c r="B12" s="24" t="s">
        <v>1150</v>
      </c>
      <c r="C12" s="6" t="s">
        <v>167</v>
      </c>
      <c r="D12" s="6" t="s">
        <v>1237</v>
      </c>
      <c r="E12" s="6"/>
    </row>
    <row r="13" spans="1:6" ht="30">
      <c r="A13" s="6" t="s">
        <v>1153</v>
      </c>
      <c r="B13" s="24" t="s">
        <v>1152</v>
      </c>
      <c r="C13" s="6"/>
      <c r="D13" s="6" t="s">
        <v>10</v>
      </c>
      <c r="E13" s="9" t="e">
        <f>1/E14*E21</f>
        <v>#DIV/0!</v>
      </c>
      <c r="F13" s="3" t="s">
        <v>116</v>
      </c>
    </row>
    <row r="14" spans="1:6" ht="105">
      <c r="A14" s="6"/>
      <c r="B14" s="24" t="s">
        <v>1162</v>
      </c>
      <c r="C14" s="6" t="s">
        <v>1155</v>
      </c>
      <c r="D14" s="6"/>
      <c r="E14" s="6">
        <f>E15+E16+E17+E18+E19+E20</f>
        <v>0</v>
      </c>
    </row>
    <row r="15" spans="1:6">
      <c r="A15" s="6"/>
      <c r="B15" s="24" t="s">
        <v>1156</v>
      </c>
      <c r="C15" s="6"/>
      <c r="D15" s="6" t="s">
        <v>1237</v>
      </c>
      <c r="E15" s="6"/>
    </row>
    <row r="16" spans="1:6" ht="45">
      <c r="A16" s="39"/>
      <c r="B16" s="24" t="s">
        <v>1157</v>
      </c>
      <c r="C16" s="6"/>
      <c r="D16" s="6" t="s">
        <v>1237</v>
      </c>
      <c r="E16" s="6"/>
    </row>
    <row r="17" spans="1:6" ht="45">
      <c r="A17" s="39"/>
      <c r="B17" s="24" t="s">
        <v>1158</v>
      </c>
      <c r="C17" s="6"/>
      <c r="D17" s="6" t="s">
        <v>1237</v>
      </c>
      <c r="E17" s="6"/>
    </row>
    <row r="18" spans="1:6" ht="45">
      <c r="A18" s="39"/>
      <c r="B18" s="24" t="s">
        <v>1159</v>
      </c>
      <c r="C18" s="6"/>
      <c r="D18" s="6" t="s">
        <v>1237</v>
      </c>
      <c r="E18" s="6"/>
    </row>
    <row r="19" spans="1:6" ht="30">
      <c r="A19" s="39"/>
      <c r="B19" s="24" t="s">
        <v>1160</v>
      </c>
      <c r="C19" s="6"/>
      <c r="D19" s="6" t="s">
        <v>1237</v>
      </c>
      <c r="E19" s="6"/>
    </row>
    <row r="20" spans="1:6" ht="45">
      <c r="A20" s="39"/>
      <c r="B20" s="24" t="s">
        <v>1161</v>
      </c>
      <c r="C20" s="6"/>
      <c r="D20" s="6" t="s">
        <v>1237</v>
      </c>
      <c r="E20" s="6"/>
    </row>
    <row r="21" spans="1:6" ht="105">
      <c r="A21" s="39"/>
      <c r="B21" s="24" t="s">
        <v>1154</v>
      </c>
      <c r="C21" s="6" t="s">
        <v>1155</v>
      </c>
      <c r="D21" s="6" t="s">
        <v>1237</v>
      </c>
      <c r="E21" s="6"/>
    </row>
    <row r="22" spans="1:6" ht="45">
      <c r="A22" s="6" t="s">
        <v>1163</v>
      </c>
      <c r="B22" s="24" t="s">
        <v>1164</v>
      </c>
      <c r="C22" s="6"/>
      <c r="D22" s="6" t="s">
        <v>10</v>
      </c>
      <c r="E22" s="9" t="e">
        <f>E23/E24*100</f>
        <v>#DIV/0!</v>
      </c>
      <c r="F22" s="3" t="s">
        <v>54</v>
      </c>
    </row>
    <row r="23" spans="1:6" ht="30">
      <c r="A23" s="39"/>
      <c r="B23" s="24" t="s">
        <v>1165</v>
      </c>
      <c r="C23" s="6" t="s">
        <v>1166</v>
      </c>
      <c r="D23" s="6" t="s">
        <v>1237</v>
      </c>
      <c r="E23" s="6"/>
    </row>
    <row r="24" spans="1:6" ht="30">
      <c r="A24" s="39"/>
      <c r="B24" s="24" t="s">
        <v>1167</v>
      </c>
      <c r="C24" s="6" t="s">
        <v>1168</v>
      </c>
      <c r="D24" s="6" t="s">
        <v>1237</v>
      </c>
      <c r="E24" s="6"/>
    </row>
    <row r="25" spans="1:6" ht="30">
      <c r="A25" s="10" t="s">
        <v>1169</v>
      </c>
      <c r="B25" s="20" t="s">
        <v>1170</v>
      </c>
      <c r="C25" s="8"/>
      <c r="D25" s="6"/>
      <c r="E25" s="12"/>
    </row>
    <row r="26" spans="1:6" ht="60">
      <c r="A26" s="6" t="s">
        <v>1172</v>
      </c>
      <c r="B26" s="24" t="s">
        <v>1171</v>
      </c>
      <c r="C26" s="8"/>
      <c r="D26" s="6" t="s">
        <v>10</v>
      </c>
      <c r="E26" s="9" t="e">
        <f>E27/E28*100</f>
        <v>#DIV/0!</v>
      </c>
      <c r="F26" s="3" t="s">
        <v>54</v>
      </c>
    </row>
    <row r="27" spans="1:6" ht="45">
      <c r="A27" s="6"/>
      <c r="B27" s="24" t="s">
        <v>1173</v>
      </c>
      <c r="C27" s="6" t="s">
        <v>1174</v>
      </c>
      <c r="D27" s="6" t="s">
        <v>1237</v>
      </c>
      <c r="E27" s="12"/>
      <c r="F27" s="3"/>
    </row>
    <row r="28" spans="1:6" ht="30">
      <c r="A28" s="6"/>
      <c r="B28" s="24" t="s">
        <v>1165</v>
      </c>
      <c r="C28" s="6" t="s">
        <v>1175</v>
      </c>
      <c r="D28" s="6" t="s">
        <v>1237</v>
      </c>
      <c r="E28" s="12"/>
      <c r="F28" s="3"/>
    </row>
    <row r="29" spans="1:6" ht="45">
      <c r="A29" s="10" t="s">
        <v>1176</v>
      </c>
      <c r="B29" s="20" t="s">
        <v>1177</v>
      </c>
      <c r="C29" s="8"/>
      <c r="D29" s="8"/>
      <c r="E29" s="8"/>
    </row>
    <row r="30" spans="1:6" ht="75">
      <c r="A30" s="6" t="s">
        <v>1178</v>
      </c>
      <c r="B30" s="24" t="s">
        <v>1179</v>
      </c>
      <c r="C30" s="8"/>
      <c r="D30" s="6"/>
      <c r="E30" s="9"/>
      <c r="F30" s="3" t="s">
        <v>754</v>
      </c>
    </row>
    <row r="31" spans="1:6">
      <c r="A31" s="6"/>
      <c r="B31" s="44" t="s">
        <v>1458</v>
      </c>
      <c r="C31" s="6"/>
      <c r="D31" s="6" t="s">
        <v>10</v>
      </c>
      <c r="E31" s="9" t="e">
        <f>E33/E35*100</f>
        <v>#DIV/0!</v>
      </c>
      <c r="F31" s="3"/>
    </row>
    <row r="32" spans="1:6">
      <c r="A32" s="6"/>
      <c r="B32" s="44" t="s">
        <v>1459</v>
      </c>
      <c r="C32" s="6"/>
      <c r="D32" s="6" t="s">
        <v>10</v>
      </c>
      <c r="E32" s="9" t="e">
        <f>E34/E35*100</f>
        <v>#DIV/0!</v>
      </c>
      <c r="F32" s="3"/>
    </row>
    <row r="33" spans="1:6" ht="75">
      <c r="A33" s="6"/>
      <c r="B33" s="24" t="s">
        <v>1180</v>
      </c>
      <c r="C33" s="6" t="s">
        <v>167</v>
      </c>
      <c r="D33" s="6" t="s">
        <v>1237</v>
      </c>
      <c r="E33" s="12"/>
      <c r="F33" s="3"/>
    </row>
    <row r="34" spans="1:6" ht="75">
      <c r="A34" s="6"/>
      <c r="B34" s="24" t="s">
        <v>1181</v>
      </c>
      <c r="C34" s="6" t="s">
        <v>167</v>
      </c>
      <c r="D34" s="6" t="s">
        <v>1237</v>
      </c>
      <c r="E34" s="12"/>
      <c r="F34" s="3"/>
    </row>
    <row r="35" spans="1:6" ht="60">
      <c r="A35" s="6"/>
      <c r="B35" s="24" t="s">
        <v>1182</v>
      </c>
      <c r="C35" s="6" t="s">
        <v>167</v>
      </c>
      <c r="D35" s="6" t="s">
        <v>1237</v>
      </c>
      <c r="E35" s="12"/>
      <c r="F35" s="3"/>
    </row>
    <row r="36" spans="1:6" ht="60">
      <c r="A36" s="10" t="s">
        <v>1183</v>
      </c>
      <c r="B36" s="20" t="s">
        <v>1184</v>
      </c>
      <c r="C36" s="8"/>
      <c r="D36" s="6"/>
      <c r="E36" s="8"/>
    </row>
    <row r="37" spans="1:6" ht="75">
      <c r="A37" s="6" t="s">
        <v>1186</v>
      </c>
      <c r="B37" s="24" t="s">
        <v>1185</v>
      </c>
      <c r="C37" s="8"/>
      <c r="D37" s="6" t="s">
        <v>10</v>
      </c>
      <c r="E37" s="9" t="e">
        <f>E38/E39*100</f>
        <v>#DIV/0!</v>
      </c>
      <c r="F37" s="3" t="s">
        <v>1189</v>
      </c>
    </row>
    <row r="38" spans="1:6" ht="60">
      <c r="A38" s="6"/>
      <c r="B38" s="24" t="s">
        <v>1187</v>
      </c>
      <c r="C38" s="6" t="s">
        <v>167</v>
      </c>
      <c r="D38" s="6" t="s">
        <v>1431</v>
      </c>
      <c r="E38" s="12"/>
      <c r="F38" s="23"/>
    </row>
    <row r="39" spans="1:6" ht="45">
      <c r="A39" s="6"/>
      <c r="B39" s="24" t="s">
        <v>1188</v>
      </c>
      <c r="C39" s="6" t="s">
        <v>167</v>
      </c>
      <c r="D39" s="6" t="s">
        <v>1431</v>
      </c>
      <c r="E39" s="12"/>
    </row>
    <row r="40" spans="1:6" ht="60">
      <c r="A40" s="6" t="s">
        <v>1191</v>
      </c>
      <c r="B40" s="24" t="s">
        <v>1190</v>
      </c>
      <c r="C40" s="8"/>
      <c r="D40" s="6"/>
      <c r="E40" s="9"/>
      <c r="F40" s="3" t="s">
        <v>754</v>
      </c>
    </row>
    <row r="41" spans="1:6">
      <c r="A41" s="6"/>
      <c r="B41" s="24" t="s">
        <v>217</v>
      </c>
      <c r="C41" s="8"/>
      <c r="D41" s="6" t="s">
        <v>1429</v>
      </c>
      <c r="E41" s="9" t="e">
        <f>E43/E45*100</f>
        <v>#DIV/0!</v>
      </c>
      <c r="F41" s="3"/>
    </row>
    <row r="42" spans="1:6">
      <c r="A42" s="6"/>
      <c r="B42" s="24" t="s">
        <v>274</v>
      </c>
      <c r="C42" s="8"/>
      <c r="D42" s="6" t="s">
        <v>1429</v>
      </c>
      <c r="E42" s="9" t="e">
        <f>E44/E45*100</f>
        <v>#DIV/0!</v>
      </c>
      <c r="F42" s="3"/>
    </row>
    <row r="43" spans="1:6" ht="45">
      <c r="A43" s="6"/>
      <c r="B43" s="24" t="s">
        <v>1192</v>
      </c>
      <c r="C43" s="6" t="s">
        <v>167</v>
      </c>
      <c r="D43" s="6" t="s">
        <v>1429</v>
      </c>
      <c r="E43" s="12"/>
      <c r="F43" s="3"/>
    </row>
    <row r="44" spans="1:6" ht="60">
      <c r="A44" s="6"/>
      <c r="B44" s="24" t="s">
        <v>1193</v>
      </c>
      <c r="C44" s="6" t="s">
        <v>167</v>
      </c>
      <c r="D44" s="6" t="s">
        <v>1429</v>
      </c>
      <c r="E44" s="12"/>
      <c r="F44" s="3"/>
    </row>
    <row r="45" spans="1:6" ht="45">
      <c r="A45" s="6"/>
      <c r="B45" s="24" t="s">
        <v>1194</v>
      </c>
      <c r="C45" s="6" t="s">
        <v>167</v>
      </c>
      <c r="D45" s="6" t="s">
        <v>1237</v>
      </c>
      <c r="E45" s="12"/>
      <c r="F45" s="3"/>
    </row>
    <row r="46" spans="1:6" ht="60">
      <c r="A46" s="10" t="s">
        <v>1195</v>
      </c>
      <c r="B46" s="20" t="s">
        <v>1196</v>
      </c>
      <c r="C46" s="8"/>
      <c r="D46" s="8"/>
      <c r="E46" s="8"/>
    </row>
    <row r="47" spans="1:6" ht="75">
      <c r="A47" s="6" t="s">
        <v>1198</v>
      </c>
      <c r="B47" s="24" t="s">
        <v>1197</v>
      </c>
      <c r="C47" s="8"/>
      <c r="D47" s="6"/>
      <c r="E47" s="9"/>
      <c r="F47" s="3" t="s">
        <v>754</v>
      </c>
    </row>
    <row r="48" spans="1:6">
      <c r="A48" s="6"/>
      <c r="B48" s="24" t="s">
        <v>1199</v>
      </c>
      <c r="C48" s="8"/>
      <c r="D48" s="6" t="s">
        <v>10</v>
      </c>
      <c r="E48" s="9" t="e">
        <f>E51/E54*100</f>
        <v>#DIV/0!</v>
      </c>
      <c r="F48" s="3"/>
    </row>
    <row r="49" spans="1:6">
      <c r="A49" s="6"/>
      <c r="B49" s="24" t="s">
        <v>683</v>
      </c>
      <c r="C49" s="8"/>
      <c r="D49" s="6" t="s">
        <v>10</v>
      </c>
      <c r="E49" s="9" t="e">
        <f>E52/E55*100</f>
        <v>#DIV/0!</v>
      </c>
      <c r="F49" s="3"/>
    </row>
    <row r="50" spans="1:6">
      <c r="A50" s="6"/>
      <c r="B50" s="24" t="s">
        <v>703</v>
      </c>
      <c r="C50" s="8"/>
      <c r="D50" s="6" t="s">
        <v>10</v>
      </c>
      <c r="E50" s="9" t="e">
        <f>E53/E56*100</f>
        <v>#DIV/0!</v>
      </c>
      <c r="F50" s="3"/>
    </row>
    <row r="51" spans="1:6" ht="49.5" customHeight="1">
      <c r="A51" s="6"/>
      <c r="B51" s="24" t="s">
        <v>1200</v>
      </c>
      <c r="C51" s="6" t="s">
        <v>167</v>
      </c>
      <c r="D51" s="6" t="s">
        <v>1429</v>
      </c>
      <c r="E51" s="12"/>
      <c r="F51" s="23"/>
    </row>
    <row r="52" spans="1:6" ht="49.5" customHeight="1">
      <c r="A52" s="6"/>
      <c r="B52" s="24" t="s">
        <v>1201</v>
      </c>
      <c r="C52" s="6" t="s">
        <v>167</v>
      </c>
      <c r="D52" s="6" t="s">
        <v>1429</v>
      </c>
      <c r="E52" s="12"/>
    </row>
    <row r="53" spans="1:6" ht="45">
      <c r="A53" s="6"/>
      <c r="B53" s="24" t="s">
        <v>1202</v>
      </c>
      <c r="C53" s="6" t="s">
        <v>167</v>
      </c>
      <c r="D53" s="6" t="s">
        <v>1429</v>
      </c>
      <c r="E53" s="12"/>
      <c r="F53" s="23"/>
    </row>
    <row r="54" spans="1:6" ht="45">
      <c r="A54" s="6"/>
      <c r="B54" s="24" t="s">
        <v>1203</v>
      </c>
      <c r="C54" s="6" t="s">
        <v>167</v>
      </c>
      <c r="D54" s="6" t="s">
        <v>1429</v>
      </c>
      <c r="E54" s="12"/>
    </row>
    <row r="55" spans="1:6" ht="60">
      <c r="A55" s="6"/>
      <c r="B55" s="24" t="s">
        <v>1204</v>
      </c>
      <c r="C55" s="6" t="s">
        <v>167</v>
      </c>
      <c r="D55" s="6" t="s">
        <v>1429</v>
      </c>
      <c r="E55" s="12"/>
    </row>
    <row r="56" spans="1:6" ht="60">
      <c r="A56" s="6"/>
      <c r="B56" s="24" t="s">
        <v>1205</v>
      </c>
      <c r="C56" s="6" t="s">
        <v>167</v>
      </c>
      <c r="D56" s="6" t="s">
        <v>1429</v>
      </c>
      <c r="E56" s="12"/>
    </row>
    <row r="57" spans="1:6" ht="30">
      <c r="A57" s="10" t="s">
        <v>1206</v>
      </c>
      <c r="B57" s="20" t="s">
        <v>1207</v>
      </c>
      <c r="C57" s="8"/>
      <c r="D57" s="8"/>
      <c r="E57" s="8"/>
    </row>
    <row r="58" spans="1:6" ht="60">
      <c r="A58" s="6" t="s">
        <v>1209</v>
      </c>
      <c r="B58" s="24" t="s">
        <v>1208</v>
      </c>
      <c r="C58" s="6"/>
      <c r="D58" s="14" t="s">
        <v>10</v>
      </c>
      <c r="E58" s="9" t="e">
        <f>E59/E60*100</f>
        <v>#DIV/0!</v>
      </c>
      <c r="F58" s="3" t="s">
        <v>754</v>
      </c>
    </row>
    <row r="59" spans="1:6" ht="30">
      <c r="A59" s="8"/>
      <c r="B59" s="24" t="s">
        <v>1210</v>
      </c>
      <c r="C59" s="6" t="s">
        <v>167</v>
      </c>
      <c r="D59" s="14" t="s">
        <v>1237</v>
      </c>
      <c r="E59" s="12"/>
    </row>
    <row r="60" spans="1:6" ht="30">
      <c r="A60" s="8"/>
      <c r="B60" s="24" t="s">
        <v>1211</v>
      </c>
      <c r="C60" s="6" t="s">
        <v>167</v>
      </c>
      <c r="D60" s="14" t="s">
        <v>1237</v>
      </c>
      <c r="E60" s="12"/>
    </row>
    <row r="61" spans="1:6" ht="45">
      <c r="A61" s="10" t="s">
        <v>1212</v>
      </c>
      <c r="B61" s="20" t="s">
        <v>1213</v>
      </c>
      <c r="C61" s="8"/>
      <c r="D61" s="8"/>
      <c r="E61" s="8"/>
    </row>
    <row r="62" spans="1:6" ht="60">
      <c r="A62" s="6" t="s">
        <v>1215</v>
      </c>
      <c r="B62" s="24" t="s">
        <v>1214</v>
      </c>
      <c r="C62" s="6"/>
      <c r="D62" s="14" t="s">
        <v>10</v>
      </c>
      <c r="E62" s="9" t="e">
        <f>E63/E64*100</f>
        <v>#DIV/0!</v>
      </c>
      <c r="F62" s="3" t="s">
        <v>754</v>
      </c>
    </row>
    <row r="63" spans="1:6" ht="45">
      <c r="A63" s="6"/>
      <c r="B63" s="24" t="s">
        <v>1216</v>
      </c>
      <c r="C63" s="6" t="s">
        <v>167</v>
      </c>
      <c r="D63" s="14" t="s">
        <v>1431</v>
      </c>
      <c r="E63" s="12"/>
      <c r="F63" s="3"/>
    </row>
    <row r="64" spans="1:6" ht="45">
      <c r="A64" s="6"/>
      <c r="B64" s="24" t="s">
        <v>1217</v>
      </c>
      <c r="C64" s="6" t="s">
        <v>167</v>
      </c>
      <c r="D64" s="14" t="s">
        <v>1431</v>
      </c>
      <c r="E64" s="12"/>
      <c r="F64" s="3"/>
    </row>
    <row r="65" spans="1:6" ht="45">
      <c r="A65" s="10" t="s">
        <v>1218</v>
      </c>
      <c r="B65" s="20" t="s">
        <v>1219</v>
      </c>
      <c r="C65" s="8"/>
      <c r="D65" s="8"/>
      <c r="E65" s="8"/>
    </row>
    <row r="66" spans="1:6" ht="60">
      <c r="A66" s="6" t="s">
        <v>1220</v>
      </c>
      <c r="B66" s="24" t="s">
        <v>1468</v>
      </c>
      <c r="C66" s="8"/>
      <c r="D66" s="14"/>
      <c r="E66" s="9"/>
      <c r="F66" s="3" t="s">
        <v>754</v>
      </c>
    </row>
    <row r="67" spans="1:6">
      <c r="A67" s="8"/>
      <c r="B67" s="24" t="s">
        <v>744</v>
      </c>
      <c r="C67" s="6"/>
      <c r="D67" s="14" t="s">
        <v>10</v>
      </c>
      <c r="E67" s="9" t="e">
        <f>E69/E71*100</f>
        <v>#DIV/0!</v>
      </c>
    </row>
    <row r="68" spans="1:6">
      <c r="A68" s="8"/>
      <c r="B68" s="24" t="s">
        <v>749</v>
      </c>
      <c r="C68" s="6"/>
      <c r="D68" s="14" t="s">
        <v>10</v>
      </c>
      <c r="E68" s="9" t="e">
        <f>E70/E72*100</f>
        <v>#DIV/0!</v>
      </c>
    </row>
    <row r="69" spans="1:6" ht="60">
      <c r="A69" s="8"/>
      <c r="B69" s="24" t="s">
        <v>1221</v>
      </c>
      <c r="C69" s="6" t="s">
        <v>167</v>
      </c>
      <c r="D69" s="14" t="s">
        <v>1428</v>
      </c>
      <c r="E69" s="12"/>
    </row>
    <row r="70" spans="1:6" ht="45">
      <c r="A70" s="8"/>
      <c r="B70" s="24" t="s">
        <v>1222</v>
      </c>
      <c r="C70" s="6" t="s">
        <v>167</v>
      </c>
      <c r="D70" s="14" t="s">
        <v>1428</v>
      </c>
      <c r="E70" s="12"/>
    </row>
    <row r="71" spans="1:6" ht="45">
      <c r="A71" s="8"/>
      <c r="B71" s="24" t="s">
        <v>1223</v>
      </c>
      <c r="C71" s="6" t="s">
        <v>167</v>
      </c>
      <c r="D71" s="14" t="s">
        <v>1428</v>
      </c>
      <c r="E71" s="12"/>
    </row>
    <row r="72" spans="1:6" ht="45">
      <c r="A72" s="8"/>
      <c r="B72" s="24" t="s">
        <v>1224</v>
      </c>
      <c r="C72" s="6" t="s">
        <v>167</v>
      </c>
      <c r="D72" s="14" t="s">
        <v>1428</v>
      </c>
      <c r="E72" s="12"/>
    </row>
    <row r="73" spans="1:6" ht="30">
      <c r="A73" s="10" t="s">
        <v>1225</v>
      </c>
      <c r="B73" s="20" t="s">
        <v>1226</v>
      </c>
      <c r="C73" s="8"/>
      <c r="D73" s="8"/>
      <c r="E73" s="8"/>
    </row>
    <row r="74" spans="1:6" ht="60">
      <c r="A74" s="6" t="s">
        <v>1228</v>
      </c>
      <c r="B74" s="24" t="s">
        <v>1227</v>
      </c>
      <c r="C74" s="8"/>
      <c r="D74" s="14" t="s">
        <v>10</v>
      </c>
      <c r="E74" s="9" t="e">
        <f>E75/E76*100</f>
        <v>#DIV/0!</v>
      </c>
      <c r="F74" s="3" t="s">
        <v>116</v>
      </c>
    </row>
    <row r="75" spans="1:6" ht="60">
      <c r="A75" s="6"/>
      <c r="B75" s="24" t="s">
        <v>1229</v>
      </c>
      <c r="C75" s="6" t="s">
        <v>672</v>
      </c>
      <c r="D75" s="14" t="s">
        <v>1431</v>
      </c>
      <c r="E75" s="12"/>
      <c r="F75" s="3"/>
    </row>
    <row r="76" spans="1:6" ht="60">
      <c r="A76" s="6"/>
      <c r="B76" s="24" t="s">
        <v>1230</v>
      </c>
      <c r="C76" s="6" t="s">
        <v>672</v>
      </c>
      <c r="D76" s="14" t="s">
        <v>1431</v>
      </c>
      <c r="E76" s="12"/>
      <c r="F76" s="3"/>
    </row>
  </sheetData>
  <mergeCells count="4">
    <mergeCell ref="A3:E3"/>
    <mergeCell ref="A4:E4"/>
    <mergeCell ref="A7:E7"/>
    <mergeCell ref="A8:E8"/>
  </mergeCells>
  <pageMargins left="0.70866141732283472" right="0.70866141732283472" top="0.74803149606299213" bottom="0.74803149606299213" header="0.31496062992125984" footer="0.31496062992125984"/>
  <pageSetup paperSize="9" scale="45" fitToHeight="2" orientation="portrait" horizontalDpi="0" verticalDpi="0" r:id="rId1"/>
</worksheet>
</file>

<file path=xl/worksheets/sheet8.xml><?xml version="1.0" encoding="utf-8"?>
<worksheet xmlns="http://schemas.openxmlformats.org/spreadsheetml/2006/main" xmlns:r="http://schemas.openxmlformats.org/officeDocument/2006/relationships">
  <sheetPr>
    <pageSetUpPr fitToPage="1"/>
  </sheetPr>
  <dimension ref="A3:F59"/>
  <sheetViews>
    <sheetView topLeftCell="A88" workbookViewId="0"/>
  </sheetViews>
  <sheetFormatPr defaultRowHeight="15"/>
  <cols>
    <col min="2" max="2" width="75.140625" customWidth="1"/>
    <col min="3" max="3" width="20.140625" customWidth="1"/>
    <col min="4" max="4" width="16.140625" customWidth="1"/>
    <col min="5" max="5" width="14" customWidth="1"/>
    <col min="6" max="6" width="41.85546875" customWidth="1"/>
  </cols>
  <sheetData>
    <row r="3" spans="1:6" ht="18.75">
      <c r="A3" s="69" t="s">
        <v>0</v>
      </c>
      <c r="B3" s="69"/>
      <c r="C3" s="69"/>
      <c r="D3" s="69"/>
      <c r="E3" s="69"/>
      <c r="F3" s="15"/>
    </row>
    <row r="4" spans="1:6" ht="18.75">
      <c r="A4" s="69" t="s">
        <v>1</v>
      </c>
      <c r="B4" s="69"/>
      <c r="C4" s="69"/>
      <c r="D4" s="69"/>
      <c r="E4" s="69"/>
      <c r="F4" s="28"/>
    </row>
    <row r="5" spans="1:6">
      <c r="A5" s="1"/>
      <c r="B5" s="1"/>
      <c r="C5" s="1"/>
      <c r="D5" s="1"/>
      <c r="E5" s="1"/>
      <c r="F5" s="1"/>
    </row>
    <row r="6" spans="1:6" ht="30">
      <c r="A6" s="4" t="s">
        <v>7</v>
      </c>
      <c r="B6" s="4" t="s">
        <v>502</v>
      </c>
      <c r="C6" s="5" t="s">
        <v>11</v>
      </c>
      <c r="D6" s="5" t="s">
        <v>12</v>
      </c>
      <c r="E6" s="5" t="s">
        <v>2</v>
      </c>
      <c r="F6" s="2" t="s">
        <v>17</v>
      </c>
    </row>
    <row r="7" spans="1:6">
      <c r="A7" s="67" t="s">
        <v>1231</v>
      </c>
      <c r="B7" s="67"/>
      <c r="C7" s="67"/>
      <c r="D7" s="67"/>
      <c r="E7" s="67"/>
    </row>
    <row r="8" spans="1:6">
      <c r="A8" s="67" t="s">
        <v>1232</v>
      </c>
      <c r="B8" s="67"/>
      <c r="C8" s="67"/>
      <c r="D8" s="67"/>
      <c r="E8" s="67"/>
    </row>
    <row r="9" spans="1:6" ht="30">
      <c r="A9" s="10" t="s">
        <v>1233</v>
      </c>
      <c r="B9" s="20" t="s">
        <v>1306</v>
      </c>
      <c r="C9" s="7"/>
      <c r="D9" s="8"/>
      <c r="E9" s="8"/>
    </row>
    <row r="10" spans="1:6" ht="75">
      <c r="A10" s="6" t="s">
        <v>1239</v>
      </c>
      <c r="B10" s="24" t="s">
        <v>1234</v>
      </c>
      <c r="C10" s="7"/>
      <c r="D10" s="6" t="s">
        <v>1469</v>
      </c>
      <c r="E10" s="9">
        <f>E11</f>
        <v>0</v>
      </c>
      <c r="F10" s="3" t="s">
        <v>163</v>
      </c>
    </row>
    <row r="11" spans="1:6" ht="45" customHeight="1">
      <c r="A11" s="6"/>
      <c r="B11" s="24" t="s">
        <v>1235</v>
      </c>
      <c r="C11" s="6" t="s">
        <v>1236</v>
      </c>
      <c r="D11" s="6" t="s">
        <v>1469</v>
      </c>
      <c r="E11" s="6"/>
    </row>
    <row r="12" spans="1:6" ht="60">
      <c r="A12" s="6" t="s">
        <v>1240</v>
      </c>
      <c r="B12" s="24" t="s">
        <v>1238</v>
      </c>
      <c r="C12" s="6"/>
      <c r="D12" s="6"/>
      <c r="E12" s="9"/>
      <c r="F12" s="3" t="s">
        <v>30</v>
      </c>
    </row>
    <row r="13" spans="1:6" ht="30">
      <c r="A13" s="6"/>
      <c r="B13" s="24" t="s">
        <v>217</v>
      </c>
      <c r="C13" s="6" t="s">
        <v>1241</v>
      </c>
      <c r="D13" s="6" t="s">
        <v>1469</v>
      </c>
      <c r="E13" s="6"/>
    </row>
    <row r="14" spans="1:6" ht="30">
      <c r="A14" s="6"/>
      <c r="B14" s="24" t="s">
        <v>1470</v>
      </c>
      <c r="C14" s="6" t="s">
        <v>1242</v>
      </c>
      <c r="D14" s="6" t="s">
        <v>1469</v>
      </c>
      <c r="E14" s="6"/>
    </row>
    <row r="15" spans="1:6" ht="30">
      <c r="A15" s="39"/>
      <c r="B15" s="24" t="s">
        <v>1471</v>
      </c>
      <c r="C15" s="6" t="s">
        <v>1243</v>
      </c>
      <c r="D15" s="6" t="s">
        <v>1469</v>
      </c>
      <c r="E15" s="6"/>
    </row>
    <row r="16" spans="1:6" ht="30">
      <c r="A16" s="39"/>
      <c r="B16" s="24" t="s">
        <v>1472</v>
      </c>
      <c r="C16" s="6" t="s">
        <v>1244</v>
      </c>
      <c r="D16" s="6" t="s">
        <v>1469</v>
      </c>
      <c r="E16" s="6"/>
    </row>
    <row r="17" spans="1:6" ht="45">
      <c r="A17" s="6" t="s">
        <v>1248</v>
      </c>
      <c r="B17" s="24" t="s">
        <v>1245</v>
      </c>
      <c r="C17" s="6"/>
      <c r="D17" s="6" t="s">
        <v>10</v>
      </c>
      <c r="E17" s="9" t="e">
        <f>E18/E19*100</f>
        <v>#DIV/0!</v>
      </c>
      <c r="F17" s="3" t="s">
        <v>30</v>
      </c>
    </row>
    <row r="18" spans="1:6" ht="45">
      <c r="A18" s="39"/>
      <c r="B18" s="24" t="s">
        <v>1246</v>
      </c>
      <c r="C18" s="6" t="s">
        <v>1241</v>
      </c>
      <c r="D18" s="6" t="s">
        <v>1237</v>
      </c>
      <c r="E18" s="6"/>
    </row>
    <row r="19" spans="1:6" ht="30">
      <c r="A19" s="39"/>
      <c r="B19" s="24" t="s">
        <v>1247</v>
      </c>
      <c r="C19" s="6" t="s">
        <v>1168</v>
      </c>
      <c r="D19" s="6" t="s">
        <v>1237</v>
      </c>
      <c r="E19" s="6"/>
    </row>
    <row r="20" spans="1:6" ht="30">
      <c r="A20" s="10" t="s">
        <v>1249</v>
      </c>
      <c r="B20" s="20" t="s">
        <v>1250</v>
      </c>
      <c r="C20" s="8"/>
      <c r="D20" s="6"/>
      <c r="E20" s="12"/>
    </row>
    <row r="21" spans="1:6" ht="60">
      <c r="A21" s="6" t="s">
        <v>1252</v>
      </c>
      <c r="B21" s="24" t="s">
        <v>1251</v>
      </c>
      <c r="C21" s="8"/>
      <c r="D21" s="6" t="s">
        <v>10</v>
      </c>
      <c r="E21" s="9" t="e">
        <f>E22/E23*100</f>
        <v>#DIV/0!</v>
      </c>
      <c r="F21" s="3" t="s">
        <v>30</v>
      </c>
    </row>
    <row r="22" spans="1:6" ht="60">
      <c r="A22" s="6"/>
      <c r="B22" s="24" t="s">
        <v>1253</v>
      </c>
      <c r="C22" s="6" t="s">
        <v>1254</v>
      </c>
      <c r="D22" s="6" t="s">
        <v>1237</v>
      </c>
      <c r="E22" s="12"/>
      <c r="F22" s="3"/>
    </row>
    <row r="23" spans="1:6" ht="60">
      <c r="A23" s="6"/>
      <c r="B23" s="24" t="s">
        <v>1255</v>
      </c>
      <c r="C23" s="6" t="s">
        <v>1175</v>
      </c>
      <c r="D23" s="6" t="s">
        <v>1237</v>
      </c>
      <c r="E23" s="12"/>
      <c r="F23" s="3"/>
    </row>
    <row r="24" spans="1:6" ht="45">
      <c r="A24" s="10" t="s">
        <v>1256</v>
      </c>
      <c r="B24" s="20" t="s">
        <v>1257</v>
      </c>
      <c r="C24" s="8"/>
      <c r="D24" s="8"/>
      <c r="E24" s="8"/>
    </row>
    <row r="25" spans="1:6" ht="75">
      <c r="A25" s="6" t="s">
        <v>1259</v>
      </c>
      <c r="B25" s="24" t="s">
        <v>1258</v>
      </c>
      <c r="C25" s="8"/>
      <c r="D25" s="6" t="s">
        <v>10</v>
      </c>
      <c r="E25" s="9" t="e">
        <f>E26/E27*100</f>
        <v>#DIV/0!</v>
      </c>
      <c r="F25" s="3" t="s">
        <v>376</v>
      </c>
    </row>
    <row r="26" spans="1:6" ht="75">
      <c r="A26" s="6"/>
      <c r="B26" s="24" t="s">
        <v>1260</v>
      </c>
      <c r="C26" s="6" t="s">
        <v>167</v>
      </c>
      <c r="D26" s="6" t="s">
        <v>1237</v>
      </c>
      <c r="E26" s="12"/>
      <c r="F26" s="3"/>
    </row>
    <row r="27" spans="1:6" ht="60">
      <c r="A27" s="6"/>
      <c r="B27" s="24" t="s">
        <v>1261</v>
      </c>
      <c r="C27" s="6" t="s">
        <v>167</v>
      </c>
      <c r="D27" s="6" t="s">
        <v>1237</v>
      </c>
      <c r="E27" s="12"/>
      <c r="F27" s="3"/>
    </row>
    <row r="28" spans="1:6" ht="45">
      <c r="A28" s="10" t="s">
        <v>1262</v>
      </c>
      <c r="B28" s="20" t="s">
        <v>1263</v>
      </c>
      <c r="C28" s="8"/>
      <c r="D28" s="6"/>
      <c r="E28" s="8"/>
    </row>
    <row r="29" spans="1:6" ht="60">
      <c r="A29" s="6" t="s">
        <v>1265</v>
      </c>
      <c r="B29" s="24" t="s">
        <v>1264</v>
      </c>
      <c r="C29" s="8"/>
      <c r="D29" s="6" t="s">
        <v>10</v>
      </c>
      <c r="E29" s="9" t="e">
        <f>E30/E31*100</f>
        <v>#DIV/0!</v>
      </c>
      <c r="F29" s="3" t="s">
        <v>376</v>
      </c>
    </row>
    <row r="30" spans="1:6" ht="60">
      <c r="A30" s="6"/>
      <c r="B30" s="24" t="s">
        <v>1266</v>
      </c>
      <c r="C30" s="6" t="s">
        <v>167</v>
      </c>
      <c r="D30" s="6" t="s">
        <v>1431</v>
      </c>
      <c r="E30" s="12"/>
      <c r="F30" s="23"/>
    </row>
    <row r="31" spans="1:6" ht="45">
      <c r="A31" s="6"/>
      <c r="B31" s="24" t="s">
        <v>1267</v>
      </c>
      <c r="C31" s="6" t="s">
        <v>167</v>
      </c>
      <c r="D31" s="6" t="s">
        <v>1431</v>
      </c>
      <c r="E31" s="12"/>
    </row>
    <row r="32" spans="1:6" ht="30">
      <c r="A32" s="10" t="s">
        <v>1268</v>
      </c>
      <c r="B32" s="20" t="s">
        <v>1269</v>
      </c>
      <c r="C32" s="8"/>
      <c r="D32" s="8"/>
      <c r="E32" s="8"/>
    </row>
    <row r="33" spans="1:6" ht="60">
      <c r="A33" s="6" t="s">
        <v>1270</v>
      </c>
      <c r="B33" s="24" t="s">
        <v>1271</v>
      </c>
      <c r="C33" s="8"/>
      <c r="D33" s="6" t="s">
        <v>10</v>
      </c>
      <c r="E33" s="9" t="e">
        <f>(E34+E35)/E36*100</f>
        <v>#DIV/0!</v>
      </c>
      <c r="F33" s="3" t="s">
        <v>30</v>
      </c>
    </row>
    <row r="34" spans="1:6" ht="45">
      <c r="A34" s="6"/>
      <c r="B34" s="24" t="s">
        <v>1272</v>
      </c>
      <c r="C34" s="6" t="s">
        <v>1273</v>
      </c>
      <c r="D34" s="6" t="s">
        <v>1237</v>
      </c>
      <c r="E34" s="12"/>
      <c r="F34" s="3"/>
    </row>
    <row r="35" spans="1:6" ht="30">
      <c r="A35" s="6"/>
      <c r="B35" s="24" t="s">
        <v>1274</v>
      </c>
      <c r="C35" s="6" t="s">
        <v>1275</v>
      </c>
      <c r="D35" s="6" t="s">
        <v>1237</v>
      </c>
      <c r="E35" s="12"/>
      <c r="F35" s="3"/>
    </row>
    <row r="36" spans="1:6" ht="45">
      <c r="A36" s="6"/>
      <c r="B36" s="24" t="s">
        <v>1276</v>
      </c>
      <c r="C36" s="6" t="s">
        <v>1175</v>
      </c>
      <c r="D36" s="6" t="s">
        <v>1237</v>
      </c>
      <c r="E36" s="12"/>
      <c r="F36" s="3"/>
    </row>
    <row r="37" spans="1:6" ht="30">
      <c r="A37" s="10" t="s">
        <v>1278</v>
      </c>
      <c r="B37" s="20" t="s">
        <v>1277</v>
      </c>
      <c r="C37" s="8"/>
      <c r="D37" s="8"/>
      <c r="E37" s="8"/>
    </row>
    <row r="38" spans="1:6" ht="60">
      <c r="A38" s="6" t="s">
        <v>1280</v>
      </c>
      <c r="B38" s="24" t="s">
        <v>1279</v>
      </c>
      <c r="C38" s="6"/>
      <c r="D38" s="14" t="s">
        <v>10</v>
      </c>
      <c r="E38" s="9" t="e">
        <f>E39/E40*100</f>
        <v>#DIV/0!</v>
      </c>
      <c r="F38" s="3" t="s">
        <v>54</v>
      </c>
    </row>
    <row r="39" spans="1:6" ht="60">
      <c r="A39" s="8"/>
      <c r="B39" s="24" t="s">
        <v>1281</v>
      </c>
      <c r="C39" s="6" t="s">
        <v>672</v>
      </c>
      <c r="D39" s="6" t="s">
        <v>1237</v>
      </c>
      <c r="E39" s="12"/>
    </row>
    <row r="40" spans="1:6" ht="60">
      <c r="A40" s="8"/>
      <c r="B40" s="24" t="s">
        <v>1282</v>
      </c>
      <c r="C40" s="6" t="s">
        <v>672</v>
      </c>
      <c r="D40" s="6" t="s">
        <v>1237</v>
      </c>
      <c r="E40" s="12"/>
    </row>
    <row r="41" spans="1:6" ht="60">
      <c r="A41" s="10" t="s">
        <v>1284</v>
      </c>
      <c r="B41" s="20" t="s">
        <v>1283</v>
      </c>
      <c r="C41" s="8"/>
      <c r="D41" s="8"/>
      <c r="E41" s="8"/>
    </row>
    <row r="42" spans="1:6" ht="105">
      <c r="A42" s="6" t="s">
        <v>1286</v>
      </c>
      <c r="B42" s="24" t="s">
        <v>1285</v>
      </c>
      <c r="C42" s="6"/>
      <c r="D42" s="14"/>
      <c r="E42" s="9"/>
      <c r="F42" s="3" t="s">
        <v>376</v>
      </c>
    </row>
    <row r="43" spans="1:6" ht="30">
      <c r="A43" s="6"/>
      <c r="B43" s="24" t="s">
        <v>1475</v>
      </c>
      <c r="C43" s="6" t="s">
        <v>167</v>
      </c>
      <c r="D43" s="14" t="s">
        <v>1429</v>
      </c>
      <c r="E43" s="9"/>
      <c r="F43" s="3"/>
    </row>
    <row r="44" spans="1:6" ht="30">
      <c r="A44" s="6"/>
      <c r="B44" s="24" t="s">
        <v>683</v>
      </c>
      <c r="C44" s="6" t="s">
        <v>167</v>
      </c>
      <c r="D44" s="14" t="s">
        <v>1429</v>
      </c>
      <c r="E44" s="9"/>
      <c r="F44" s="3"/>
    </row>
    <row r="45" spans="1:6" ht="30">
      <c r="A45" s="6"/>
      <c r="B45" s="24" t="s">
        <v>1474</v>
      </c>
      <c r="C45" s="6" t="s">
        <v>167</v>
      </c>
      <c r="D45" s="14" t="s">
        <v>1429</v>
      </c>
      <c r="E45" s="9"/>
      <c r="F45" s="3"/>
    </row>
    <row r="46" spans="1:6" ht="30">
      <c r="A46" s="6"/>
      <c r="B46" s="24" t="s">
        <v>1473</v>
      </c>
      <c r="C46" s="6" t="s">
        <v>167</v>
      </c>
      <c r="D46" s="14" t="s">
        <v>1429</v>
      </c>
      <c r="E46" s="9"/>
      <c r="F46" s="3"/>
    </row>
    <row r="47" spans="1:6" ht="30">
      <c r="A47" s="6"/>
      <c r="B47" s="24" t="s">
        <v>1199</v>
      </c>
      <c r="C47" s="6" t="s">
        <v>167</v>
      </c>
      <c r="D47" s="14" t="s">
        <v>1429</v>
      </c>
      <c r="E47" s="12"/>
      <c r="F47" s="3"/>
    </row>
    <row r="48" spans="1:6" ht="30">
      <c r="A48" s="6"/>
      <c r="B48" s="24" t="s">
        <v>1476</v>
      </c>
      <c r="C48" s="6" t="s">
        <v>167</v>
      </c>
      <c r="D48" s="14" t="s">
        <v>1429</v>
      </c>
      <c r="E48" s="12"/>
      <c r="F48" s="3"/>
    </row>
    <row r="49" spans="1:6" ht="45">
      <c r="A49" s="10" t="s">
        <v>1288</v>
      </c>
      <c r="B49" s="20" t="s">
        <v>1287</v>
      </c>
      <c r="C49" s="8"/>
      <c r="D49" s="8"/>
      <c r="E49" s="8"/>
    </row>
    <row r="50" spans="1:6" ht="60">
      <c r="A50" s="6" t="s">
        <v>1290</v>
      </c>
      <c r="B50" s="24" t="s">
        <v>1289</v>
      </c>
      <c r="C50" s="8"/>
      <c r="D50" s="14"/>
      <c r="E50" s="9"/>
      <c r="F50" s="3" t="s">
        <v>116</v>
      </c>
    </row>
    <row r="51" spans="1:6">
      <c r="A51" s="8"/>
      <c r="B51" s="24" t="s">
        <v>1291</v>
      </c>
      <c r="C51" s="6"/>
      <c r="D51" s="14" t="s">
        <v>10</v>
      </c>
      <c r="E51" s="9" t="e">
        <f>E53/E55*100</f>
        <v>#DIV/0!</v>
      </c>
    </row>
    <row r="52" spans="1:6">
      <c r="A52" s="8"/>
      <c r="B52" s="44" t="s">
        <v>1477</v>
      </c>
      <c r="C52" s="6"/>
      <c r="D52" s="14" t="s">
        <v>10</v>
      </c>
      <c r="E52" s="9" t="e">
        <f>E54/E55*100</f>
        <v>#DIV/0!</v>
      </c>
    </row>
    <row r="53" spans="1:6" ht="60">
      <c r="A53" s="8"/>
      <c r="B53" s="24" t="s">
        <v>1292</v>
      </c>
      <c r="C53" s="6" t="s">
        <v>167</v>
      </c>
      <c r="D53" s="14" t="s">
        <v>1431</v>
      </c>
      <c r="E53" s="12"/>
    </row>
    <row r="54" spans="1:6" ht="60">
      <c r="A54" s="8"/>
      <c r="B54" s="24" t="s">
        <v>1293</v>
      </c>
      <c r="C54" s="6" t="s">
        <v>167</v>
      </c>
      <c r="D54" s="14" t="s">
        <v>1431</v>
      </c>
      <c r="E54" s="12"/>
    </row>
    <row r="55" spans="1:6" ht="60">
      <c r="A55" s="8"/>
      <c r="B55" s="24" t="s">
        <v>1294</v>
      </c>
      <c r="C55" s="6" t="s">
        <v>167</v>
      </c>
      <c r="D55" s="14" t="s">
        <v>1431</v>
      </c>
      <c r="E55" s="12"/>
    </row>
    <row r="56" spans="1:6" ht="30">
      <c r="A56" s="10" t="s">
        <v>1295</v>
      </c>
      <c r="B56" s="20" t="s">
        <v>1296</v>
      </c>
      <c r="C56" s="8"/>
      <c r="D56" s="8"/>
      <c r="E56" s="8"/>
    </row>
    <row r="57" spans="1:6" ht="75">
      <c r="A57" s="6" t="s">
        <v>1298</v>
      </c>
      <c r="B57" s="24" t="s">
        <v>1297</v>
      </c>
      <c r="C57" s="8"/>
      <c r="D57" s="14" t="s">
        <v>10</v>
      </c>
      <c r="E57" s="9" t="e">
        <f>E58/E59*100</f>
        <v>#DIV/0!</v>
      </c>
      <c r="F57" s="3" t="s">
        <v>116</v>
      </c>
    </row>
    <row r="58" spans="1:6" ht="45">
      <c r="A58" s="6"/>
      <c r="B58" s="24" t="s">
        <v>1299</v>
      </c>
      <c r="C58" s="6" t="s">
        <v>167</v>
      </c>
      <c r="D58" s="14" t="s">
        <v>1237</v>
      </c>
      <c r="E58" s="12"/>
      <c r="F58" s="3"/>
    </row>
    <row r="59" spans="1:6" ht="45">
      <c r="A59" s="6"/>
      <c r="B59" s="24" t="s">
        <v>1300</v>
      </c>
      <c r="C59" s="6" t="s">
        <v>167</v>
      </c>
      <c r="D59" s="14" t="s">
        <v>1237</v>
      </c>
      <c r="E59" s="12"/>
      <c r="F59" s="3"/>
    </row>
  </sheetData>
  <mergeCells count="4">
    <mergeCell ref="A3:E3"/>
    <mergeCell ref="A4:E4"/>
    <mergeCell ref="A7:E7"/>
    <mergeCell ref="A8:E8"/>
  </mergeCells>
  <pageMargins left="0.70866141732283472" right="0.70866141732283472" top="0.74803149606299213" bottom="0.74803149606299213" header="0.31496062992125984" footer="0.31496062992125984"/>
  <pageSetup paperSize="9" scale="49" fitToHeight="5" orientation="portrait" horizontalDpi="0" verticalDpi="0" r:id="rId1"/>
</worksheet>
</file>

<file path=xl/worksheets/sheet9.xml><?xml version="1.0" encoding="utf-8"?>
<worksheet xmlns="http://schemas.openxmlformats.org/spreadsheetml/2006/main" xmlns:r="http://schemas.openxmlformats.org/officeDocument/2006/relationships">
  <sheetPr>
    <pageSetUpPr fitToPage="1"/>
  </sheetPr>
  <dimension ref="A3:G111"/>
  <sheetViews>
    <sheetView topLeftCell="A129" workbookViewId="0">
      <selection activeCell="C76" sqref="A76:E111"/>
    </sheetView>
  </sheetViews>
  <sheetFormatPr defaultRowHeight="15"/>
  <cols>
    <col min="2" max="2" width="75.140625" customWidth="1"/>
    <col min="3" max="3" width="20.140625" customWidth="1"/>
    <col min="4" max="4" width="16.140625" customWidth="1"/>
    <col min="5" max="6" width="14" customWidth="1"/>
    <col min="7" max="7" width="41.85546875" customWidth="1"/>
  </cols>
  <sheetData>
    <row r="3" spans="1:7" ht="18.75">
      <c r="A3" s="69" t="s">
        <v>0</v>
      </c>
      <c r="B3" s="69"/>
      <c r="C3" s="69"/>
      <c r="D3" s="69"/>
      <c r="E3" s="69"/>
      <c r="F3" s="49"/>
      <c r="G3" s="15"/>
    </row>
    <row r="4" spans="1:7" ht="18.75">
      <c r="A4" s="69" t="s">
        <v>1</v>
      </c>
      <c r="B4" s="69"/>
      <c r="C4" s="69"/>
      <c r="D4" s="69"/>
      <c r="E4" s="69"/>
      <c r="F4" s="49"/>
      <c r="G4" s="28"/>
    </row>
    <row r="5" spans="1:7">
      <c r="A5" s="1"/>
      <c r="B5" s="1"/>
      <c r="C5" s="1"/>
      <c r="D5" s="1"/>
      <c r="E5" s="1"/>
      <c r="F5" s="1"/>
      <c r="G5" s="1"/>
    </row>
    <row r="6" spans="1:7" ht="45">
      <c r="A6" s="4" t="s">
        <v>7</v>
      </c>
      <c r="B6" s="4" t="s">
        <v>502</v>
      </c>
      <c r="C6" s="5" t="s">
        <v>11</v>
      </c>
      <c r="D6" s="5" t="s">
        <v>12</v>
      </c>
      <c r="E6" s="5" t="s">
        <v>1491</v>
      </c>
      <c r="F6" s="5" t="s">
        <v>1492</v>
      </c>
      <c r="G6" s="2" t="s">
        <v>17</v>
      </c>
    </row>
    <row r="7" spans="1:7">
      <c r="A7" s="67" t="s">
        <v>1302</v>
      </c>
      <c r="B7" s="67"/>
      <c r="C7" s="67"/>
      <c r="D7" s="67"/>
      <c r="E7" s="67"/>
      <c r="F7" s="50"/>
    </row>
    <row r="8" spans="1:7">
      <c r="A8" s="67" t="s">
        <v>1303</v>
      </c>
      <c r="B8" s="67"/>
      <c r="C8" s="67"/>
      <c r="D8" s="67"/>
      <c r="E8" s="67"/>
      <c r="F8" s="50"/>
    </row>
    <row r="9" spans="1:7" ht="30">
      <c r="A9" s="10" t="s">
        <v>1304</v>
      </c>
      <c r="B9" s="20" t="s">
        <v>1305</v>
      </c>
      <c r="C9" s="7"/>
      <c r="D9" s="8"/>
      <c r="E9" s="8"/>
      <c r="F9" s="8"/>
    </row>
    <row r="10" spans="1:7" ht="30">
      <c r="A10" s="6" t="s">
        <v>1308</v>
      </c>
      <c r="B10" s="24" t="s">
        <v>1307</v>
      </c>
      <c r="C10" s="7"/>
      <c r="D10" s="6" t="s">
        <v>10</v>
      </c>
      <c r="E10" s="9" t="e">
        <f>E11/E12*100</f>
        <v>#DIV/0!</v>
      </c>
      <c r="F10" s="9"/>
      <c r="G10" s="3" t="s">
        <v>54</v>
      </c>
    </row>
    <row r="11" spans="1:7" ht="30">
      <c r="A11" s="6"/>
      <c r="B11" s="24" t="s">
        <v>1309</v>
      </c>
      <c r="C11" s="6" t="s">
        <v>1310</v>
      </c>
      <c r="D11" s="6" t="s">
        <v>1431</v>
      </c>
      <c r="E11" s="6">
        <v>0</v>
      </c>
      <c r="F11" s="6"/>
    </row>
    <row r="12" spans="1:7" ht="30">
      <c r="A12" s="6"/>
      <c r="B12" s="24" t="s">
        <v>1311</v>
      </c>
      <c r="C12" s="6" t="s">
        <v>1312</v>
      </c>
      <c r="D12" s="6" t="s">
        <v>1431</v>
      </c>
      <c r="E12" s="6">
        <v>0</v>
      </c>
      <c r="F12" s="6"/>
    </row>
    <row r="13" spans="1:7" ht="30">
      <c r="A13" s="10" t="s">
        <v>1478</v>
      </c>
      <c r="B13" s="20" t="s">
        <v>1313</v>
      </c>
      <c r="C13" s="6"/>
      <c r="D13" s="6"/>
      <c r="E13" s="9"/>
      <c r="F13" s="9"/>
      <c r="G13" s="3" t="s">
        <v>116</v>
      </c>
    </row>
    <row r="14" spans="1:7" ht="90">
      <c r="A14" s="6" t="s">
        <v>1479</v>
      </c>
      <c r="B14" s="24" t="s">
        <v>1315</v>
      </c>
      <c r="C14" s="6"/>
      <c r="D14" s="6"/>
      <c r="E14" s="9"/>
      <c r="F14" s="9"/>
    </row>
    <row r="15" spans="1:7" ht="30">
      <c r="A15" s="6"/>
      <c r="B15" s="24" t="s">
        <v>1314</v>
      </c>
      <c r="C15" s="6"/>
      <c r="D15" s="6" t="s">
        <v>10</v>
      </c>
      <c r="E15" s="9" t="e">
        <f>E19/E23*100</f>
        <v>#DIV/0!</v>
      </c>
      <c r="F15" s="9"/>
    </row>
    <row r="16" spans="1:7">
      <c r="A16" s="6"/>
      <c r="B16" s="24" t="s">
        <v>1316</v>
      </c>
      <c r="C16" s="6"/>
      <c r="D16" s="6" t="s">
        <v>10</v>
      </c>
      <c r="E16" s="9" t="e">
        <f>E20/E24*100</f>
        <v>#DIV/0!</v>
      </c>
      <c r="F16" s="9"/>
    </row>
    <row r="17" spans="1:7">
      <c r="A17" s="6"/>
      <c r="B17" s="24" t="s">
        <v>1317</v>
      </c>
      <c r="C17" s="6"/>
      <c r="D17" s="6" t="s">
        <v>10</v>
      </c>
      <c r="E17" s="9" t="e">
        <f>E21/E25*100</f>
        <v>#DIV/0!</v>
      </c>
      <c r="F17" s="9"/>
    </row>
    <row r="18" spans="1:7" ht="105">
      <c r="A18" s="6"/>
      <c r="B18" s="24" t="s">
        <v>1321</v>
      </c>
      <c r="C18" s="6" t="s">
        <v>1155</v>
      </c>
      <c r="D18" s="14"/>
      <c r="E18" s="48"/>
      <c r="F18" s="48"/>
    </row>
    <row r="19" spans="1:7" ht="45">
      <c r="A19" s="6"/>
      <c r="B19" s="24" t="s">
        <v>1318</v>
      </c>
      <c r="C19" s="6"/>
      <c r="D19" s="6" t="s">
        <v>1237</v>
      </c>
      <c r="E19" s="6"/>
      <c r="F19" s="6"/>
    </row>
    <row r="20" spans="1:7" ht="30">
      <c r="A20" s="6"/>
      <c r="B20" s="24" t="s">
        <v>1319</v>
      </c>
      <c r="C20" s="6"/>
      <c r="D20" s="6" t="s">
        <v>1237</v>
      </c>
      <c r="E20" s="6"/>
      <c r="F20" s="6"/>
    </row>
    <row r="21" spans="1:7">
      <c r="A21" s="6"/>
      <c r="B21" s="24" t="s">
        <v>1320</v>
      </c>
      <c r="C21" s="6"/>
      <c r="D21" s="6" t="s">
        <v>1237</v>
      </c>
      <c r="E21" s="6"/>
      <c r="F21" s="6"/>
    </row>
    <row r="22" spans="1:7" ht="105">
      <c r="A22" s="6"/>
      <c r="B22" s="24" t="s">
        <v>1322</v>
      </c>
      <c r="C22" s="6" t="s">
        <v>1155</v>
      </c>
      <c r="D22" s="6"/>
      <c r="E22" s="6"/>
      <c r="F22" s="6"/>
    </row>
    <row r="23" spans="1:7" ht="45">
      <c r="A23" s="39"/>
      <c r="B23" s="24" t="s">
        <v>1318</v>
      </c>
      <c r="C23" s="6"/>
      <c r="D23" s="6" t="s">
        <v>1237</v>
      </c>
      <c r="E23" s="6"/>
      <c r="F23" s="6"/>
    </row>
    <row r="24" spans="1:7" ht="30">
      <c r="A24" s="39"/>
      <c r="B24" s="24" t="s">
        <v>1319</v>
      </c>
      <c r="C24" s="6"/>
      <c r="D24" s="6" t="s">
        <v>1237</v>
      </c>
      <c r="E24" s="6"/>
      <c r="F24" s="6"/>
    </row>
    <row r="25" spans="1:7">
      <c r="A25" s="39"/>
      <c r="B25" s="24" t="s">
        <v>1320</v>
      </c>
      <c r="C25" s="6"/>
      <c r="D25" s="6" t="s">
        <v>1237</v>
      </c>
      <c r="E25" s="6"/>
      <c r="F25" s="6"/>
    </row>
    <row r="26" spans="1:7" ht="15" customHeight="1">
      <c r="A26" s="67" t="s">
        <v>1323</v>
      </c>
      <c r="B26" s="67"/>
      <c r="C26" s="67"/>
      <c r="D26" s="67"/>
      <c r="E26" s="67"/>
      <c r="F26" s="50"/>
    </row>
    <row r="27" spans="1:7" ht="60">
      <c r="A27" s="6" t="s">
        <v>1324</v>
      </c>
      <c r="B27" s="24" t="s">
        <v>1331</v>
      </c>
      <c r="C27" s="6"/>
      <c r="D27" s="6"/>
      <c r="E27" s="9"/>
      <c r="F27" s="9"/>
      <c r="G27" s="3" t="s">
        <v>376</v>
      </c>
    </row>
    <row r="28" spans="1:7">
      <c r="A28" s="39"/>
      <c r="B28" s="24" t="s">
        <v>1325</v>
      </c>
      <c r="C28" s="6"/>
      <c r="D28" s="6" t="s">
        <v>10</v>
      </c>
      <c r="E28" s="9" t="e">
        <f>E30/E32*100</f>
        <v>#DIV/0!</v>
      </c>
      <c r="F28" s="9"/>
    </row>
    <row r="29" spans="1:7">
      <c r="A29" s="39"/>
      <c r="B29" s="24" t="s">
        <v>1327</v>
      </c>
      <c r="C29" s="6"/>
      <c r="D29" s="6" t="s">
        <v>10</v>
      </c>
      <c r="E29" s="9" t="e">
        <f>E31/E32*100</f>
        <v>#DIV/0!</v>
      </c>
      <c r="F29" s="9"/>
    </row>
    <row r="30" spans="1:7" ht="75">
      <c r="A30" s="39"/>
      <c r="B30" s="24" t="s">
        <v>1325</v>
      </c>
      <c r="C30" s="6" t="s">
        <v>1326</v>
      </c>
      <c r="D30" s="6" t="s">
        <v>1237</v>
      </c>
      <c r="E30" s="6"/>
      <c r="F30" s="6"/>
    </row>
    <row r="31" spans="1:7" ht="90">
      <c r="A31" s="39"/>
      <c r="B31" s="24" t="s">
        <v>1327</v>
      </c>
      <c r="C31" s="6" t="s">
        <v>1328</v>
      </c>
      <c r="D31" s="6" t="s">
        <v>1237</v>
      </c>
      <c r="E31" s="6"/>
      <c r="F31" s="6"/>
    </row>
    <row r="32" spans="1:7" ht="45">
      <c r="A32" s="39"/>
      <c r="B32" s="24" t="s">
        <v>448</v>
      </c>
      <c r="C32" s="6" t="s">
        <v>1329</v>
      </c>
      <c r="D32" s="6" t="s">
        <v>1237</v>
      </c>
      <c r="E32" s="6"/>
      <c r="F32" s="6"/>
    </row>
    <row r="33" spans="1:7" ht="60">
      <c r="A33" s="6" t="s">
        <v>1330</v>
      </c>
      <c r="B33" s="24" t="s">
        <v>1332</v>
      </c>
      <c r="C33" s="6"/>
      <c r="D33" s="8"/>
      <c r="E33" s="6"/>
      <c r="F33" s="6"/>
      <c r="G33" s="3" t="s">
        <v>376</v>
      </c>
    </row>
    <row r="34" spans="1:7">
      <c r="A34" s="39"/>
      <c r="B34" s="24" t="s">
        <v>1325</v>
      </c>
      <c r="C34" s="6"/>
      <c r="D34" s="6" t="s">
        <v>10</v>
      </c>
      <c r="E34" s="9" t="e">
        <f>E36/E38*100</f>
        <v>#DIV/0!</v>
      </c>
      <c r="F34" s="9"/>
    </row>
    <row r="35" spans="1:7">
      <c r="A35" s="39"/>
      <c r="B35" s="24" t="s">
        <v>1327</v>
      </c>
      <c r="C35" s="6"/>
      <c r="D35" s="6" t="s">
        <v>10</v>
      </c>
      <c r="E35" s="9" t="e">
        <f>E37/E38*100</f>
        <v>#DIV/0!</v>
      </c>
      <c r="F35" s="9"/>
    </row>
    <row r="36" spans="1:7" ht="75">
      <c r="A36" s="39"/>
      <c r="B36" s="24" t="s">
        <v>217</v>
      </c>
      <c r="C36" s="6" t="s">
        <v>1333</v>
      </c>
      <c r="D36" s="6" t="s">
        <v>1237</v>
      </c>
      <c r="E36" s="6"/>
      <c r="F36" s="6"/>
    </row>
    <row r="37" spans="1:7" ht="90">
      <c r="A37" s="39"/>
      <c r="B37" s="24" t="s">
        <v>1327</v>
      </c>
      <c r="C37" s="6" t="s">
        <v>1334</v>
      </c>
      <c r="D37" s="6" t="s">
        <v>1237</v>
      </c>
      <c r="E37" s="6"/>
      <c r="F37" s="6"/>
    </row>
    <row r="38" spans="1:7" ht="45">
      <c r="A38" s="39"/>
      <c r="B38" s="24" t="s">
        <v>1335</v>
      </c>
      <c r="C38" s="6" t="s">
        <v>1336</v>
      </c>
      <c r="D38" s="6" t="s">
        <v>1237</v>
      </c>
      <c r="E38" s="6"/>
      <c r="F38" s="6"/>
    </row>
    <row r="39" spans="1:7">
      <c r="A39" s="67" t="s">
        <v>1337</v>
      </c>
      <c r="B39" s="67"/>
      <c r="C39" s="67"/>
      <c r="D39" s="67"/>
      <c r="E39" s="67"/>
      <c r="F39" s="50"/>
    </row>
    <row r="40" spans="1:7">
      <c r="A40" s="10" t="s">
        <v>1379</v>
      </c>
      <c r="B40" s="41" t="s">
        <v>1380</v>
      </c>
      <c r="C40" s="7"/>
      <c r="D40" s="8"/>
      <c r="E40" s="8"/>
      <c r="F40" s="8"/>
    </row>
    <row r="41" spans="1:7" ht="30">
      <c r="A41" s="40" t="s">
        <v>1338</v>
      </c>
      <c r="B41" s="39" t="s">
        <v>1339</v>
      </c>
      <c r="C41" s="8"/>
      <c r="D41" s="6"/>
      <c r="E41" s="12"/>
      <c r="F41" s="12"/>
      <c r="G41" s="3" t="s">
        <v>116</v>
      </c>
    </row>
    <row r="42" spans="1:7" ht="45">
      <c r="A42" s="6"/>
      <c r="B42" s="39" t="s">
        <v>1340</v>
      </c>
      <c r="C42" s="6" t="s">
        <v>1343</v>
      </c>
      <c r="D42" s="6" t="s">
        <v>10</v>
      </c>
      <c r="E42" s="9" t="e">
        <f>E48/E54*100</f>
        <v>#DIV/0!</v>
      </c>
      <c r="F42" s="9"/>
      <c r="G42" s="3"/>
    </row>
    <row r="43" spans="1:7" ht="45">
      <c r="A43" s="6"/>
      <c r="B43" s="39" t="s">
        <v>1341</v>
      </c>
      <c r="C43" s="6" t="s">
        <v>1343</v>
      </c>
      <c r="D43" s="6" t="s">
        <v>10</v>
      </c>
      <c r="E43" s="9" t="e">
        <f>E49/E55*100</f>
        <v>#DIV/0!</v>
      </c>
      <c r="F43" s="9"/>
      <c r="G43" s="3"/>
    </row>
    <row r="44" spans="1:7" ht="45">
      <c r="A44" s="6"/>
      <c r="B44" s="39" t="s">
        <v>1344</v>
      </c>
      <c r="C44" s="6" t="s">
        <v>1343</v>
      </c>
      <c r="D44" s="6" t="s">
        <v>10</v>
      </c>
      <c r="E44" s="9" t="e">
        <f>E50/E56*100</f>
        <v>#DIV/0!</v>
      </c>
      <c r="F44" s="9"/>
      <c r="G44" s="3"/>
    </row>
    <row r="45" spans="1:7" ht="45">
      <c r="A45" s="6"/>
      <c r="B45" s="39" t="s">
        <v>1345</v>
      </c>
      <c r="C45" s="6" t="s">
        <v>1343</v>
      </c>
      <c r="D45" s="6" t="s">
        <v>10</v>
      </c>
      <c r="E45" s="9" t="e">
        <f>E51/E57*100</f>
        <v>#DIV/0!</v>
      </c>
      <c r="F45" s="9"/>
      <c r="G45" s="3"/>
    </row>
    <row r="46" spans="1:7" ht="45">
      <c r="A46" s="6"/>
      <c r="B46" s="39" t="s">
        <v>1346</v>
      </c>
      <c r="C46" s="6" t="s">
        <v>1343</v>
      </c>
      <c r="D46" s="6" t="s">
        <v>10</v>
      </c>
      <c r="E46" s="9" t="e">
        <f>E52/E58*100</f>
        <v>#DIV/0!</v>
      </c>
      <c r="F46" s="9"/>
      <c r="G46" s="3"/>
    </row>
    <row r="47" spans="1:7" ht="105">
      <c r="A47" s="6"/>
      <c r="B47" s="39" t="s">
        <v>1342</v>
      </c>
      <c r="C47" s="6" t="s">
        <v>1343</v>
      </c>
      <c r="D47" s="6"/>
      <c r="E47" s="9"/>
      <c r="F47" s="9"/>
      <c r="G47" s="3"/>
    </row>
    <row r="48" spans="1:7">
      <c r="A48" s="6"/>
      <c r="B48" s="39" t="s">
        <v>1340</v>
      </c>
      <c r="C48" s="6"/>
      <c r="D48" s="6" t="s">
        <v>1237</v>
      </c>
      <c r="E48" s="12"/>
      <c r="F48" s="12"/>
      <c r="G48" s="3"/>
    </row>
    <row r="49" spans="1:7">
      <c r="A49" s="6"/>
      <c r="B49" s="39" t="s">
        <v>1341</v>
      </c>
      <c r="C49" s="6"/>
      <c r="D49" s="6" t="s">
        <v>1237</v>
      </c>
      <c r="E49" s="12"/>
      <c r="F49" s="12"/>
      <c r="G49" s="3"/>
    </row>
    <row r="50" spans="1:7" ht="30">
      <c r="A50" s="6"/>
      <c r="B50" s="39" t="s">
        <v>1344</v>
      </c>
      <c r="C50" s="6"/>
      <c r="D50" s="6" t="s">
        <v>1237</v>
      </c>
      <c r="E50" s="12"/>
      <c r="F50" s="12"/>
      <c r="G50" s="3"/>
    </row>
    <row r="51" spans="1:7" ht="30">
      <c r="A51" s="6"/>
      <c r="B51" s="39" t="s">
        <v>1345</v>
      </c>
      <c r="C51" s="6"/>
      <c r="D51" s="6" t="s">
        <v>1237</v>
      </c>
      <c r="E51" s="12"/>
      <c r="F51" s="12"/>
      <c r="G51" s="3"/>
    </row>
    <row r="52" spans="1:7">
      <c r="A52" s="6"/>
      <c r="B52" s="39" t="s">
        <v>1346</v>
      </c>
      <c r="C52" s="6"/>
      <c r="D52" s="6" t="s">
        <v>1237</v>
      </c>
      <c r="E52" s="12"/>
      <c r="F52" s="12"/>
      <c r="G52" s="3"/>
    </row>
    <row r="53" spans="1:7" ht="105">
      <c r="A53" s="6"/>
      <c r="B53" s="39" t="s">
        <v>1347</v>
      </c>
      <c r="C53" s="6" t="s">
        <v>1343</v>
      </c>
      <c r="D53" s="6"/>
      <c r="E53" s="12"/>
      <c r="F53" s="12"/>
      <c r="G53" s="3"/>
    </row>
    <row r="54" spans="1:7">
      <c r="A54" s="6"/>
      <c r="B54" s="39" t="s">
        <v>1340</v>
      </c>
      <c r="C54" s="6"/>
      <c r="D54" s="6" t="s">
        <v>1237</v>
      </c>
      <c r="E54" s="12"/>
      <c r="F54" s="12"/>
      <c r="G54" s="3"/>
    </row>
    <row r="55" spans="1:7">
      <c r="A55" s="6"/>
      <c r="B55" s="39" t="s">
        <v>1341</v>
      </c>
      <c r="C55" s="6"/>
      <c r="D55" s="6" t="s">
        <v>1237</v>
      </c>
      <c r="E55" s="12"/>
      <c r="F55" s="12"/>
      <c r="G55" s="3"/>
    </row>
    <row r="56" spans="1:7" ht="30">
      <c r="A56" s="6"/>
      <c r="B56" s="39" t="s">
        <v>1348</v>
      </c>
      <c r="C56" s="6"/>
      <c r="D56" s="6" t="s">
        <v>1237</v>
      </c>
      <c r="E56" s="12"/>
      <c r="F56" s="12"/>
      <c r="G56" s="3"/>
    </row>
    <row r="57" spans="1:7" ht="30">
      <c r="A57" s="6"/>
      <c r="B57" s="39" t="s">
        <v>1345</v>
      </c>
      <c r="C57" s="6"/>
      <c r="D57" s="6" t="s">
        <v>1237</v>
      </c>
      <c r="E57" s="12"/>
      <c r="F57" s="12"/>
      <c r="G57" s="3"/>
    </row>
    <row r="58" spans="1:7">
      <c r="A58" s="6"/>
      <c r="B58" s="39" t="s">
        <v>1346</v>
      </c>
      <c r="C58" s="6"/>
      <c r="D58" s="6" t="s">
        <v>1237</v>
      </c>
      <c r="E58" s="12"/>
      <c r="F58" s="12"/>
      <c r="G58" s="3"/>
    </row>
    <row r="59" spans="1:7" ht="30">
      <c r="A59" s="6" t="s">
        <v>1349</v>
      </c>
      <c r="B59" s="24" t="s">
        <v>1350</v>
      </c>
      <c r="C59" s="6"/>
      <c r="D59" s="6" t="s">
        <v>10</v>
      </c>
      <c r="E59" s="12"/>
      <c r="F59" s="12"/>
      <c r="G59" s="3" t="s">
        <v>116</v>
      </c>
    </row>
    <row r="60" spans="1:7" ht="45">
      <c r="A60" s="10" t="s">
        <v>1381</v>
      </c>
      <c r="B60" s="41" t="s">
        <v>1351</v>
      </c>
      <c r="C60" s="7"/>
      <c r="D60" s="8"/>
      <c r="E60" s="8"/>
      <c r="F60" s="8"/>
    </row>
    <row r="61" spans="1:7" ht="105">
      <c r="A61" s="6" t="s">
        <v>1362</v>
      </c>
      <c r="B61" s="24" t="s">
        <v>1352</v>
      </c>
      <c r="C61" s="6"/>
      <c r="D61" s="6"/>
      <c r="E61" s="12"/>
      <c r="F61" s="12"/>
      <c r="G61" s="3" t="s">
        <v>116</v>
      </c>
    </row>
    <row r="62" spans="1:7">
      <c r="A62" s="6"/>
      <c r="B62" s="20" t="s">
        <v>1355</v>
      </c>
      <c r="C62" s="6"/>
      <c r="D62" s="6" t="s">
        <v>10</v>
      </c>
      <c r="E62" s="12"/>
      <c r="F62" s="12"/>
      <c r="G62" s="3"/>
    </row>
    <row r="63" spans="1:7">
      <c r="A63" s="6"/>
      <c r="B63" s="20" t="s">
        <v>1356</v>
      </c>
      <c r="C63" s="6"/>
      <c r="D63" s="6"/>
      <c r="E63" s="12"/>
      <c r="F63" s="12"/>
      <c r="G63" s="3"/>
    </row>
    <row r="64" spans="1:7">
      <c r="A64" s="6"/>
      <c r="B64" s="24" t="s">
        <v>1357</v>
      </c>
      <c r="C64" s="6"/>
      <c r="D64" s="6" t="s">
        <v>10</v>
      </c>
      <c r="E64" s="12"/>
      <c r="F64" s="12"/>
      <c r="G64" s="3"/>
    </row>
    <row r="65" spans="1:7">
      <c r="A65" s="6"/>
      <c r="B65" s="24" t="s">
        <v>1358</v>
      </c>
      <c r="C65" s="6"/>
      <c r="D65" s="6" t="s">
        <v>10</v>
      </c>
      <c r="E65" s="12"/>
      <c r="F65" s="12"/>
      <c r="G65" s="3"/>
    </row>
    <row r="66" spans="1:7">
      <c r="A66" s="6"/>
      <c r="B66" s="24" t="s">
        <v>1353</v>
      </c>
      <c r="C66" s="6"/>
      <c r="D66" s="6" t="s">
        <v>10</v>
      </c>
      <c r="E66" s="12"/>
      <c r="F66" s="12"/>
      <c r="G66" s="3"/>
    </row>
    <row r="67" spans="1:7">
      <c r="A67" s="6"/>
      <c r="B67" s="24" t="s">
        <v>1354</v>
      </c>
      <c r="C67" s="6"/>
      <c r="D67" s="6" t="s">
        <v>10</v>
      </c>
      <c r="E67" s="12"/>
      <c r="F67" s="12"/>
      <c r="G67" s="3"/>
    </row>
    <row r="68" spans="1:7">
      <c r="A68" s="6"/>
      <c r="B68" s="20" t="s">
        <v>1359</v>
      </c>
      <c r="C68" s="6"/>
      <c r="D68" s="6"/>
      <c r="E68" s="12"/>
      <c r="F68" s="12"/>
      <c r="G68" s="3"/>
    </row>
    <row r="69" spans="1:7">
      <c r="A69" s="6"/>
      <c r="B69" s="24" t="s">
        <v>1360</v>
      </c>
      <c r="C69" s="6"/>
      <c r="D69" s="6" t="s">
        <v>10</v>
      </c>
      <c r="E69" s="12"/>
      <c r="F69" s="12"/>
      <c r="G69" s="3"/>
    </row>
    <row r="70" spans="1:7">
      <c r="A70" s="6"/>
      <c r="B70" s="24" t="s">
        <v>1361</v>
      </c>
      <c r="C70" s="6"/>
      <c r="D70" s="6" t="s">
        <v>10</v>
      </c>
      <c r="E70" s="12"/>
      <c r="F70" s="12"/>
      <c r="G70" s="3"/>
    </row>
    <row r="71" spans="1:7">
      <c r="A71" s="6"/>
      <c r="B71" s="24" t="s">
        <v>1480</v>
      </c>
      <c r="C71" s="6"/>
      <c r="D71" s="6" t="s">
        <v>10</v>
      </c>
      <c r="E71" s="12"/>
      <c r="F71" s="12"/>
      <c r="G71" s="3"/>
    </row>
    <row r="72" spans="1:7" ht="30">
      <c r="A72" s="10" t="s">
        <v>1382</v>
      </c>
      <c r="B72" s="41" t="s">
        <v>1383</v>
      </c>
      <c r="C72" s="7"/>
      <c r="D72" s="8"/>
      <c r="E72" s="8"/>
      <c r="F72" s="8"/>
    </row>
    <row r="73" spans="1:7" ht="60">
      <c r="A73" s="6" t="s">
        <v>1367</v>
      </c>
      <c r="B73" s="39" t="s">
        <v>1363</v>
      </c>
      <c r="C73" s="6"/>
      <c r="D73" s="6" t="s">
        <v>10</v>
      </c>
      <c r="E73" s="9" t="e">
        <f>E74/E75*100</f>
        <v>#DIV/0!</v>
      </c>
      <c r="F73" s="9"/>
      <c r="G73" s="3" t="s">
        <v>376</v>
      </c>
    </row>
    <row r="74" spans="1:7" ht="60">
      <c r="A74" s="6"/>
      <c r="B74" s="24" t="s">
        <v>1364</v>
      </c>
      <c r="C74" s="6" t="s">
        <v>167</v>
      </c>
      <c r="D74" s="6" t="s">
        <v>1237</v>
      </c>
      <c r="E74" s="12"/>
      <c r="F74" s="12"/>
      <c r="G74" s="3"/>
    </row>
    <row r="75" spans="1:7" ht="45">
      <c r="A75" s="6"/>
      <c r="B75" s="24" t="s">
        <v>1365</v>
      </c>
      <c r="C75" s="6" t="s">
        <v>1366</v>
      </c>
      <c r="D75" s="6" t="s">
        <v>1237</v>
      </c>
      <c r="E75" s="12"/>
      <c r="F75" s="12"/>
      <c r="G75" s="3"/>
    </row>
    <row r="76" spans="1:7" ht="60">
      <c r="A76" s="56" t="s">
        <v>1368</v>
      </c>
      <c r="B76" s="19" t="s">
        <v>1369</v>
      </c>
      <c r="C76" s="57"/>
      <c r="D76" s="56" t="s">
        <v>10</v>
      </c>
      <c r="E76" s="58">
        <f>E77/E78*100</f>
        <v>100</v>
      </c>
      <c r="F76" s="9">
        <f>F77/F78*100</f>
        <v>100</v>
      </c>
      <c r="G76" s="3" t="s">
        <v>1372</v>
      </c>
    </row>
    <row r="77" spans="1:7" ht="60">
      <c r="A77" s="56"/>
      <c r="B77" s="19" t="s">
        <v>1370</v>
      </c>
      <c r="C77" s="56" t="s">
        <v>1371</v>
      </c>
      <c r="D77" s="56" t="s">
        <v>1429</v>
      </c>
      <c r="E77" s="59">
        <v>15</v>
      </c>
      <c r="F77" s="12">
        <v>15</v>
      </c>
      <c r="G77" s="3"/>
    </row>
    <row r="78" spans="1:7" ht="45">
      <c r="A78" s="56"/>
      <c r="B78" s="19" t="s">
        <v>251</v>
      </c>
      <c r="C78" s="56" t="s">
        <v>334</v>
      </c>
      <c r="D78" s="56" t="s">
        <v>1429</v>
      </c>
      <c r="E78" s="59">
        <v>15</v>
      </c>
      <c r="F78" s="12">
        <v>15</v>
      </c>
      <c r="G78" s="3"/>
    </row>
    <row r="79" spans="1:7">
      <c r="A79" s="60" t="s">
        <v>1384</v>
      </c>
      <c r="B79" s="61" t="s">
        <v>1385</v>
      </c>
      <c r="C79" s="19"/>
      <c r="D79" s="57"/>
      <c r="E79" s="57"/>
      <c r="F79" s="8"/>
    </row>
    <row r="80" spans="1:7" ht="45">
      <c r="A80" s="62" t="s">
        <v>1373</v>
      </c>
      <c r="B80" s="19" t="s">
        <v>1374</v>
      </c>
      <c r="C80" s="57"/>
      <c r="D80" s="56" t="s">
        <v>10</v>
      </c>
      <c r="E80" s="58" t="e">
        <f>E81/E82*100</f>
        <v>#DIV/0!</v>
      </c>
      <c r="F80" s="9" t="e">
        <f>F81/F82*100</f>
        <v>#DIV/0!</v>
      </c>
      <c r="G80" s="3" t="s">
        <v>116</v>
      </c>
    </row>
    <row r="81" spans="1:7" ht="60">
      <c r="A81" s="56"/>
      <c r="B81" s="19" t="s">
        <v>1375</v>
      </c>
      <c r="C81" s="56" t="s">
        <v>1376</v>
      </c>
      <c r="D81" s="56" t="s">
        <v>1429</v>
      </c>
      <c r="E81" s="59"/>
      <c r="F81" s="12"/>
      <c r="G81" s="3"/>
    </row>
    <row r="82" spans="1:7" ht="60">
      <c r="A82" s="56"/>
      <c r="B82" s="19" t="s">
        <v>1377</v>
      </c>
      <c r="C82" s="56" t="s">
        <v>1376</v>
      </c>
      <c r="D82" s="56" t="s">
        <v>1429</v>
      </c>
      <c r="E82" s="59"/>
      <c r="F82" s="12"/>
      <c r="G82" s="23"/>
    </row>
    <row r="83" spans="1:7">
      <c r="A83" s="87" t="s">
        <v>1378</v>
      </c>
      <c r="B83" s="88"/>
      <c r="C83" s="88"/>
      <c r="D83" s="88"/>
      <c r="E83" s="89"/>
      <c r="F83" s="51"/>
      <c r="G83" s="23"/>
    </row>
    <row r="84" spans="1:7">
      <c r="A84" s="60" t="s">
        <v>1386</v>
      </c>
      <c r="B84" s="18" t="s">
        <v>1387</v>
      </c>
      <c r="C84" s="57"/>
      <c r="D84" s="57"/>
      <c r="E84" s="57"/>
      <c r="F84" s="8"/>
    </row>
    <row r="85" spans="1:7" ht="30">
      <c r="A85" s="56" t="s">
        <v>1389</v>
      </c>
      <c r="B85" s="19" t="s">
        <v>1388</v>
      </c>
      <c r="C85" s="57"/>
      <c r="D85" s="56" t="s">
        <v>10</v>
      </c>
      <c r="E85" s="58">
        <f>E86/E92*100</f>
        <v>88.51708348009862</v>
      </c>
      <c r="F85" s="9">
        <f>F86/F92*100</f>
        <v>89.961389961389955</v>
      </c>
      <c r="G85" s="3" t="s">
        <v>54</v>
      </c>
    </row>
    <row r="86" spans="1:7" ht="30">
      <c r="A86" s="56"/>
      <c r="B86" s="19" t="s">
        <v>1390</v>
      </c>
      <c r="C86" s="57"/>
      <c r="D86" s="56"/>
      <c r="E86" s="58">
        <f>E87+E88+E90+E89+E91</f>
        <v>5026</v>
      </c>
      <c r="F86" s="9">
        <f>F87+F88+F90+F89+F91</f>
        <v>5126</v>
      </c>
      <c r="G86" s="3"/>
    </row>
    <row r="87" spans="1:7" ht="45">
      <c r="A87" s="56"/>
      <c r="B87" s="19" t="s">
        <v>1391</v>
      </c>
      <c r="C87" s="56" t="s">
        <v>1490</v>
      </c>
      <c r="D87" s="56" t="s">
        <v>1237</v>
      </c>
      <c r="E87" s="59">
        <v>942</v>
      </c>
      <c r="F87" s="53">
        <v>986</v>
      </c>
      <c r="G87" s="3"/>
    </row>
    <row r="88" spans="1:7" ht="60">
      <c r="A88" s="56"/>
      <c r="B88" s="19" t="s">
        <v>1392</v>
      </c>
      <c r="C88" s="56" t="s">
        <v>1393</v>
      </c>
      <c r="D88" s="56" t="s">
        <v>1237</v>
      </c>
      <c r="E88" s="59">
        <v>4084</v>
      </c>
      <c r="F88" s="12">
        <v>4140</v>
      </c>
      <c r="G88" s="3"/>
    </row>
    <row r="89" spans="1:7" ht="45">
      <c r="A89" s="56"/>
      <c r="B89" s="19" t="s">
        <v>1394</v>
      </c>
      <c r="C89" s="56" t="s">
        <v>1395</v>
      </c>
      <c r="D89" s="56" t="s">
        <v>1237</v>
      </c>
      <c r="E89" s="59"/>
      <c r="F89" s="12"/>
      <c r="G89" s="3"/>
    </row>
    <row r="90" spans="1:7" ht="60">
      <c r="A90" s="56"/>
      <c r="B90" s="19" t="s">
        <v>1396</v>
      </c>
      <c r="C90" s="56" t="s">
        <v>1397</v>
      </c>
      <c r="D90" s="56" t="s">
        <v>1237</v>
      </c>
      <c r="E90" s="59"/>
      <c r="F90" s="12"/>
      <c r="G90" s="3"/>
    </row>
    <row r="91" spans="1:7" ht="60">
      <c r="A91" s="56"/>
      <c r="B91" s="19" t="s">
        <v>1398</v>
      </c>
      <c r="C91" s="56" t="s">
        <v>1399</v>
      </c>
      <c r="D91" s="56" t="s">
        <v>1237</v>
      </c>
      <c r="E91" s="59"/>
      <c r="F91" s="12"/>
      <c r="G91" s="3"/>
    </row>
    <row r="92" spans="1:7" ht="30">
      <c r="A92" s="56"/>
      <c r="B92" s="19" t="s">
        <v>1400</v>
      </c>
      <c r="C92" s="56" t="s">
        <v>162</v>
      </c>
      <c r="D92" s="56" t="s">
        <v>1237</v>
      </c>
      <c r="E92" s="59">
        <v>5678</v>
      </c>
      <c r="F92" s="12">
        <v>5698</v>
      </c>
      <c r="G92" s="3"/>
    </row>
    <row r="93" spans="1:7" ht="60">
      <c r="A93" s="56" t="s">
        <v>1401</v>
      </c>
      <c r="B93" s="19" t="s">
        <v>1402</v>
      </c>
      <c r="C93" s="57"/>
      <c r="D93" s="56"/>
      <c r="E93" s="58"/>
      <c r="F93" s="9"/>
      <c r="G93" s="3" t="s">
        <v>54</v>
      </c>
    </row>
    <row r="94" spans="1:7" ht="30">
      <c r="A94" s="56"/>
      <c r="B94" s="63" t="s">
        <v>1481</v>
      </c>
      <c r="C94" s="56" t="s">
        <v>1403</v>
      </c>
      <c r="D94" s="56" t="s">
        <v>10</v>
      </c>
      <c r="E94" s="64"/>
      <c r="F94" s="42"/>
    </row>
    <row r="95" spans="1:7" ht="30">
      <c r="A95" s="56"/>
      <c r="B95" s="63" t="s">
        <v>1482</v>
      </c>
      <c r="C95" s="56" t="s">
        <v>1404</v>
      </c>
      <c r="D95" s="56" t="s">
        <v>10</v>
      </c>
      <c r="E95" s="64"/>
      <c r="F95" s="42"/>
    </row>
    <row r="96" spans="1:7" ht="30">
      <c r="A96" s="56"/>
      <c r="B96" s="63" t="s">
        <v>1483</v>
      </c>
      <c r="C96" s="56" t="s">
        <v>1405</v>
      </c>
      <c r="D96" s="56" t="s">
        <v>10</v>
      </c>
      <c r="E96" s="64"/>
      <c r="F96" s="42"/>
    </row>
    <row r="97" spans="1:7" ht="45">
      <c r="A97" s="56"/>
      <c r="B97" s="63" t="s">
        <v>1484</v>
      </c>
      <c r="C97" s="56" t="s">
        <v>1406</v>
      </c>
      <c r="D97" s="56" t="s">
        <v>10</v>
      </c>
      <c r="E97" s="64"/>
      <c r="F97" s="42"/>
    </row>
    <row r="98" spans="1:7" ht="30">
      <c r="A98" s="56"/>
      <c r="B98" s="63" t="s">
        <v>1485</v>
      </c>
      <c r="C98" s="56" t="s">
        <v>1407</v>
      </c>
      <c r="D98" s="56" t="s">
        <v>10</v>
      </c>
      <c r="E98" s="64"/>
      <c r="F98" s="42"/>
    </row>
    <row r="99" spans="1:7" ht="30">
      <c r="A99" s="56"/>
      <c r="B99" s="63" t="s">
        <v>1486</v>
      </c>
      <c r="C99" s="56" t="s">
        <v>1408</v>
      </c>
      <c r="D99" s="56" t="s">
        <v>10</v>
      </c>
      <c r="E99" s="64"/>
      <c r="F99" s="42"/>
    </row>
    <row r="100" spans="1:7" ht="30">
      <c r="A100" s="60" t="s">
        <v>1409</v>
      </c>
      <c r="B100" s="18" t="s">
        <v>1410</v>
      </c>
      <c r="C100" s="57"/>
      <c r="D100" s="57"/>
      <c r="E100" s="57"/>
      <c r="F100" s="8"/>
    </row>
    <row r="101" spans="1:7" ht="45">
      <c r="A101" s="56" t="s">
        <v>1412</v>
      </c>
      <c r="B101" s="19" t="s">
        <v>1411</v>
      </c>
      <c r="C101" s="56"/>
      <c r="D101" s="56" t="s">
        <v>10</v>
      </c>
      <c r="E101" s="58">
        <f>E102/E103*100</f>
        <v>0</v>
      </c>
      <c r="F101" s="9">
        <f>F102/F103*100</f>
        <v>0</v>
      </c>
      <c r="G101" s="3" t="s">
        <v>116</v>
      </c>
    </row>
    <row r="102" spans="1:7" ht="30">
      <c r="A102" s="56"/>
      <c r="B102" s="19" t="s">
        <v>1413</v>
      </c>
      <c r="C102" s="56" t="s">
        <v>167</v>
      </c>
      <c r="D102" s="56" t="s">
        <v>1237</v>
      </c>
      <c r="E102" s="59"/>
      <c r="F102" s="12"/>
      <c r="G102" s="3"/>
    </row>
    <row r="103" spans="1:7" ht="30">
      <c r="A103" s="56"/>
      <c r="B103" s="19" t="s">
        <v>1414</v>
      </c>
      <c r="C103" s="56" t="s">
        <v>162</v>
      </c>
      <c r="D103" s="56" t="s">
        <v>1237</v>
      </c>
      <c r="E103" s="59">
        <v>5963</v>
      </c>
      <c r="F103" s="12">
        <v>5658</v>
      </c>
      <c r="G103" s="3"/>
    </row>
    <row r="104" spans="1:7">
      <c r="A104" s="60" t="s">
        <v>1415</v>
      </c>
      <c r="B104" s="18" t="s">
        <v>1416</v>
      </c>
      <c r="C104" s="57"/>
      <c r="D104" s="57"/>
      <c r="E104" s="57"/>
      <c r="F104" s="8"/>
    </row>
    <row r="105" spans="1:7" ht="45">
      <c r="A105" s="56" t="s">
        <v>1418</v>
      </c>
      <c r="B105" s="19" t="s">
        <v>1417</v>
      </c>
      <c r="C105" s="57"/>
      <c r="D105" s="56" t="s">
        <v>10</v>
      </c>
      <c r="E105" s="58" t="e">
        <f>E106/E107*100</f>
        <v>#DIV/0!</v>
      </c>
      <c r="F105" s="9"/>
      <c r="G105" s="3" t="s">
        <v>116</v>
      </c>
    </row>
    <row r="106" spans="1:7" ht="120">
      <c r="A106" s="57"/>
      <c r="B106" s="19" t="s">
        <v>1419</v>
      </c>
      <c r="C106" s="56" t="s">
        <v>1420</v>
      </c>
      <c r="D106" s="56" t="s">
        <v>1237</v>
      </c>
      <c r="E106" s="59"/>
      <c r="F106" s="12"/>
    </row>
    <row r="107" spans="1:7" ht="105">
      <c r="A107" s="57"/>
      <c r="B107" s="19" t="s">
        <v>1421</v>
      </c>
      <c r="C107" s="56" t="s">
        <v>1420</v>
      </c>
      <c r="D107" s="56" t="s">
        <v>1237</v>
      </c>
      <c r="E107" s="59"/>
      <c r="F107" s="12"/>
    </row>
    <row r="108" spans="1:7" ht="45">
      <c r="A108" s="60" t="s">
        <v>1422</v>
      </c>
      <c r="B108" s="18" t="s">
        <v>1423</v>
      </c>
      <c r="C108" s="57"/>
      <c r="D108" s="57"/>
      <c r="E108" s="57"/>
      <c r="F108" s="8"/>
    </row>
    <row r="109" spans="1:7" ht="75">
      <c r="A109" s="56" t="s">
        <v>1424</v>
      </c>
      <c r="B109" s="19" t="s">
        <v>1425</v>
      </c>
      <c r="C109" s="57"/>
      <c r="D109" s="56" t="s">
        <v>10</v>
      </c>
      <c r="E109" s="58">
        <f>E110/E111*100</f>
        <v>0</v>
      </c>
      <c r="F109" s="9">
        <f>F110/F111*100</f>
        <v>0</v>
      </c>
      <c r="G109" s="3" t="s">
        <v>116</v>
      </c>
    </row>
    <row r="110" spans="1:7" ht="60">
      <c r="A110" s="56"/>
      <c r="B110" s="19" t="s">
        <v>1426</v>
      </c>
      <c r="C110" s="56" t="s">
        <v>167</v>
      </c>
      <c r="D110" s="56" t="s">
        <v>1237</v>
      </c>
      <c r="E110" s="59"/>
      <c r="F110" s="12"/>
      <c r="G110" s="3"/>
    </row>
    <row r="111" spans="1:7" ht="30">
      <c r="A111" s="56"/>
      <c r="B111" s="19" t="s">
        <v>1427</v>
      </c>
      <c r="C111" s="56" t="s">
        <v>162</v>
      </c>
      <c r="D111" s="56" t="s">
        <v>1237</v>
      </c>
      <c r="E111" s="59">
        <v>5963</v>
      </c>
      <c r="F111" s="12">
        <v>5658</v>
      </c>
      <c r="G111" s="3"/>
    </row>
  </sheetData>
  <mergeCells count="7">
    <mergeCell ref="A39:E39"/>
    <mergeCell ref="A83:E83"/>
    <mergeCell ref="A3:E3"/>
    <mergeCell ref="A4:E4"/>
    <mergeCell ref="A7:E7"/>
    <mergeCell ref="A8:E8"/>
    <mergeCell ref="A26:E26"/>
  </mergeCells>
  <pageMargins left="0.70866141732283472" right="0.70866141732283472" top="0.74803149606299213" bottom="0.74803149606299213" header="0.31496062992125984" footer="0.31496062992125984"/>
  <pageSetup paperSize="9" scale="35" fitToHeight="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1</vt:i4>
      </vt:variant>
    </vt:vector>
  </HeadingPairs>
  <TitlesOfParts>
    <vt:vector size="11" baseType="lpstr">
      <vt:lpstr>СВОД</vt:lpstr>
      <vt:lpstr>Дошкольное</vt:lpstr>
      <vt:lpstr>Общее</vt:lpstr>
      <vt:lpstr>Профессиональное</vt:lpstr>
      <vt:lpstr>Высшее</vt:lpstr>
      <vt:lpstr>Дополнительное</vt:lpstr>
      <vt:lpstr>Дополнительное (взрослых)</vt:lpstr>
      <vt:lpstr>Профессиональное обучение</vt:lpstr>
      <vt:lpstr>Дополнительная информация</vt:lpstr>
      <vt:lpstr>Лист1</vt:lpstr>
      <vt:lpstr>'Дополнительная информация'!OLE_LINK1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SamLab.ws</dc:creator>
  <cp:lastModifiedBy>Козлова Маргарита Аркадьевна</cp:lastModifiedBy>
  <cp:lastPrinted>2014-10-23T02:58:13Z</cp:lastPrinted>
  <dcterms:created xsi:type="dcterms:W3CDTF">2014-10-09T17:11:14Z</dcterms:created>
  <dcterms:modified xsi:type="dcterms:W3CDTF">2015-11-03T11:07:33Z</dcterms:modified>
</cp:coreProperties>
</file>