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70" windowWidth="18195" windowHeight="11070" firstSheet="3" activeTab="3"/>
  </bookViews>
  <sheets>
    <sheet name="Лист1" sheetId="1" state="hidden" r:id="rId1"/>
    <sheet name="Основной" sheetId="2" state="hidden" r:id="rId2"/>
    <sheet name="рабочий" sheetId="3" state="hidden" r:id="rId3"/>
    <sheet name="анализ исполнения 2016" sheetId="4" r:id="rId4"/>
  </sheets>
  <calcPr calcId="144525"/>
</workbook>
</file>

<file path=xl/calcChain.xml><?xml version="1.0" encoding="utf-8"?>
<calcChain xmlns="http://schemas.openxmlformats.org/spreadsheetml/2006/main">
  <c r="N10" i="4" l="1"/>
  <c r="N11" i="4"/>
  <c r="N12" i="4"/>
  <c r="D12" i="4"/>
  <c r="E12" i="4"/>
  <c r="F12" i="4"/>
  <c r="G12" i="4"/>
  <c r="H12" i="4"/>
  <c r="I12" i="4"/>
  <c r="J12" i="4"/>
  <c r="K12" i="4"/>
  <c r="L12" i="4"/>
  <c r="M12" i="4"/>
  <c r="C12" i="4"/>
  <c r="M11" i="4"/>
  <c r="M10" i="4"/>
  <c r="J6" i="4"/>
  <c r="J7" i="4"/>
  <c r="J8" i="4"/>
  <c r="J9" i="4"/>
  <c r="J10" i="4"/>
  <c r="J11" i="4"/>
  <c r="J5" i="4"/>
  <c r="F6" i="4"/>
  <c r="F7" i="4"/>
  <c r="F8" i="4"/>
  <c r="F9" i="4"/>
  <c r="F10" i="4"/>
  <c r="F11" i="4"/>
  <c r="F5" i="4"/>
  <c r="M5" i="4" l="1"/>
  <c r="M6" i="4"/>
  <c r="M7" i="4"/>
  <c r="M8" i="4"/>
  <c r="Q26" i="3"/>
  <c r="Q23" i="3"/>
  <c r="Q16" i="3"/>
  <c r="P26" i="3"/>
  <c r="P23" i="3"/>
  <c r="P16" i="3"/>
  <c r="P15" i="3" s="1"/>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4" i="3"/>
  <c r="R12" i="3"/>
  <c r="R10" i="3"/>
  <c r="Q13" i="3"/>
  <c r="Q11" i="3"/>
  <c r="Q9" i="3"/>
  <c r="P13" i="3"/>
  <c r="P11" i="3"/>
  <c r="R11" i="3" s="1"/>
  <c r="P9" i="3"/>
  <c r="O284" i="3"/>
  <c r="O280" i="3"/>
  <c r="O275" i="3"/>
  <c r="O274" i="3"/>
  <c r="N273" i="3"/>
  <c r="O270" i="3"/>
  <c r="O268" i="3"/>
  <c r="O266" i="3"/>
  <c r="O264" i="3"/>
  <c r="O262" i="3"/>
  <c r="O259" i="3"/>
  <c r="O255" i="3"/>
  <c r="O252" i="3"/>
  <c r="O250" i="3"/>
  <c r="O248" i="3"/>
  <c r="O246" i="3"/>
  <c r="O243" i="3"/>
  <c r="O241" i="3"/>
  <c r="O240" i="3"/>
  <c r="O239" i="3"/>
  <c r="O234" i="3"/>
  <c r="O233" i="3"/>
  <c r="O228" i="3"/>
  <c r="O226" i="3"/>
  <c r="N226" i="3"/>
  <c r="O224" i="3"/>
  <c r="O221" i="3"/>
  <c r="O219" i="3"/>
  <c r="O217" i="3"/>
  <c r="O216" i="3"/>
  <c r="O214" i="3"/>
  <c r="N214" i="3"/>
  <c r="O213" i="3"/>
  <c r="N213" i="3"/>
  <c r="O212" i="3"/>
  <c r="N212" i="3"/>
  <c r="O209" i="3"/>
  <c r="O208" i="3"/>
  <c r="O207" i="3"/>
  <c r="N204" i="3"/>
  <c r="N203" i="3"/>
  <c r="N202" i="3"/>
  <c r="N201" i="3"/>
  <c r="N197" i="3"/>
  <c r="N193" i="3"/>
  <c r="N191" i="3"/>
  <c r="N189" i="3"/>
  <c r="N187" i="3"/>
  <c r="N186" i="3"/>
  <c r="N184" i="3"/>
  <c r="O181" i="3"/>
  <c r="O179" i="3"/>
  <c r="O178" i="3"/>
  <c r="O177" i="3"/>
  <c r="O175" i="3"/>
  <c r="N175" i="3"/>
  <c r="O174" i="3"/>
  <c r="N174" i="3"/>
  <c r="O171" i="3"/>
  <c r="O170" i="3"/>
  <c r="O169" i="3"/>
  <c r="O168" i="3"/>
  <c r="O164" i="3"/>
  <c r="O162" i="3"/>
  <c r="O155" i="3"/>
  <c r="O154" i="3"/>
  <c r="O152" i="3"/>
  <c r="O151" i="3"/>
  <c r="O149" i="3"/>
  <c r="O145" i="3"/>
  <c r="O144" i="3"/>
  <c r="O143" i="3"/>
  <c r="O141" i="3"/>
  <c r="N141" i="3"/>
  <c r="O139" i="3"/>
  <c r="O138" i="3"/>
  <c r="N138" i="3"/>
  <c r="N137" i="3"/>
  <c r="O135" i="3"/>
  <c r="N135" i="3"/>
  <c r="O134" i="3"/>
  <c r="O133" i="3"/>
  <c r="O132" i="3"/>
  <c r="N132" i="3"/>
  <c r="O129" i="3"/>
  <c r="O127" i="3"/>
  <c r="N127" i="3"/>
  <c r="O126" i="3"/>
  <c r="N126" i="3"/>
  <c r="O125" i="3"/>
  <c r="N125" i="3"/>
  <c r="O124" i="3"/>
  <c r="N124" i="3"/>
  <c r="O122" i="3"/>
  <c r="O119" i="3"/>
  <c r="O118" i="3"/>
  <c r="O117" i="3"/>
  <c r="O116" i="3"/>
  <c r="O115" i="3"/>
  <c r="O114" i="3"/>
  <c r="N114" i="3"/>
  <c r="O113" i="3"/>
  <c r="N113" i="3"/>
  <c r="O110" i="3"/>
  <c r="O109" i="3"/>
  <c r="O107" i="3"/>
  <c r="N105" i="3"/>
  <c r="O102" i="3"/>
  <c r="N102" i="3"/>
  <c r="O99" i="3"/>
  <c r="O96" i="3"/>
  <c r="N96" i="3"/>
  <c r="O95" i="3"/>
  <c r="O93" i="3"/>
  <c r="O92" i="3"/>
  <c r="O90" i="3"/>
  <c r="O83" i="3"/>
  <c r="O81" i="3"/>
  <c r="N81" i="3"/>
  <c r="O75" i="3"/>
  <c r="O74" i="3"/>
  <c r="O70" i="3"/>
  <c r="N70" i="3"/>
  <c r="O68" i="3"/>
  <c r="N68" i="3"/>
  <c r="O66" i="3"/>
  <c r="N66" i="3"/>
  <c r="O63" i="3"/>
  <c r="N61" i="3"/>
  <c r="O58" i="3"/>
  <c r="N58" i="3"/>
  <c r="O57" i="3"/>
  <c r="N57" i="3"/>
  <c r="O55" i="3"/>
  <c r="N55" i="3"/>
  <c r="O51" i="3"/>
  <c r="O50" i="3"/>
  <c r="O49" i="3"/>
  <c r="O46" i="3"/>
  <c r="N46" i="3"/>
  <c r="O45" i="3"/>
  <c r="O44" i="3"/>
  <c r="O42" i="3"/>
  <c r="O41" i="3"/>
  <c r="O40" i="3"/>
  <c r="O39" i="3"/>
  <c r="N39" i="3"/>
  <c r="O35" i="3"/>
  <c r="O34" i="3"/>
  <c r="O32" i="3"/>
  <c r="O31" i="3"/>
  <c r="O30" i="3"/>
  <c r="N28" i="3"/>
  <c r="O27" i="3"/>
  <c r="O25" i="3"/>
  <c r="O21" i="3"/>
  <c r="N20" i="3"/>
  <c r="N18" i="3"/>
  <c r="O17" i="3"/>
  <c r="N17" i="3"/>
  <c r="O14" i="3"/>
  <c r="O12" i="3"/>
  <c r="N12" i="3"/>
  <c r="O10" i="3"/>
  <c r="M283" i="3"/>
  <c r="M282" i="3" s="1"/>
  <c r="L283" i="3"/>
  <c r="L282" i="3" s="1"/>
  <c r="G283" i="3"/>
  <c r="G282" i="3" s="1"/>
  <c r="F283" i="3"/>
  <c r="F282" i="3" s="1"/>
  <c r="E283" i="3"/>
  <c r="E282" i="3" s="1"/>
  <c r="M276" i="3"/>
  <c r="L276" i="3"/>
  <c r="G276" i="3"/>
  <c r="F276" i="3"/>
  <c r="E276" i="3"/>
  <c r="M272" i="3"/>
  <c r="L272" i="3"/>
  <c r="G272" i="3"/>
  <c r="G271" i="3" s="1"/>
  <c r="F272" i="3"/>
  <c r="E272" i="3"/>
  <c r="M269" i="3"/>
  <c r="L269" i="3"/>
  <c r="G269" i="3"/>
  <c r="F269" i="3"/>
  <c r="E269" i="3"/>
  <c r="M267" i="3"/>
  <c r="L267" i="3"/>
  <c r="G267" i="3"/>
  <c r="F267" i="3"/>
  <c r="E267" i="3"/>
  <c r="M265" i="3"/>
  <c r="L265" i="3"/>
  <c r="G265" i="3"/>
  <c r="F265" i="3"/>
  <c r="E265" i="3"/>
  <c r="M263" i="3"/>
  <c r="L263" i="3"/>
  <c r="G263" i="3"/>
  <c r="F263" i="3"/>
  <c r="E263" i="3"/>
  <c r="M261" i="3"/>
  <c r="L261" i="3"/>
  <c r="G261" i="3"/>
  <c r="F261" i="3"/>
  <c r="E261" i="3"/>
  <c r="G260" i="3"/>
  <c r="M258" i="3"/>
  <c r="L258" i="3"/>
  <c r="G258" i="3"/>
  <c r="F258" i="3"/>
  <c r="E258" i="3"/>
  <c r="M256" i="3"/>
  <c r="L256" i="3"/>
  <c r="G256" i="3"/>
  <c r="F256" i="3"/>
  <c r="E256" i="3"/>
  <c r="M254" i="3"/>
  <c r="L254" i="3"/>
  <c r="G254" i="3"/>
  <c r="F254" i="3"/>
  <c r="E254" i="3"/>
  <c r="G253" i="3"/>
  <c r="M251" i="3"/>
  <c r="L251" i="3"/>
  <c r="G251" i="3"/>
  <c r="F251" i="3"/>
  <c r="E251" i="3"/>
  <c r="M249" i="3"/>
  <c r="L249" i="3"/>
  <c r="G249" i="3"/>
  <c r="F249" i="3"/>
  <c r="E249" i="3"/>
  <c r="M247" i="3"/>
  <c r="L247" i="3"/>
  <c r="L244" i="3" s="1"/>
  <c r="G247" i="3"/>
  <c r="F247" i="3"/>
  <c r="E247" i="3"/>
  <c r="M245" i="3"/>
  <c r="L245" i="3"/>
  <c r="G245" i="3"/>
  <c r="F245" i="3"/>
  <c r="E245" i="3"/>
  <c r="L242" i="3"/>
  <c r="G242" i="3"/>
  <c r="O242" i="3" s="1"/>
  <c r="F242" i="3"/>
  <c r="M236" i="3"/>
  <c r="L236" i="3"/>
  <c r="G236" i="3"/>
  <c r="G235" i="3" s="1"/>
  <c r="F236" i="3"/>
  <c r="F235" i="3" s="1"/>
  <c r="L235" i="3"/>
  <c r="J235" i="3"/>
  <c r="H235" i="3"/>
  <c r="M230" i="3"/>
  <c r="M229" i="3" s="1"/>
  <c r="L230" i="3"/>
  <c r="L229" i="3" s="1"/>
  <c r="G230" i="3"/>
  <c r="F230" i="3"/>
  <c r="F229" i="3" s="1"/>
  <c r="E230" i="3"/>
  <c r="E229" i="3" s="1"/>
  <c r="G229" i="3"/>
  <c r="M227" i="3"/>
  <c r="L227" i="3"/>
  <c r="G227" i="3"/>
  <c r="F227" i="3"/>
  <c r="E227" i="3"/>
  <c r="M225" i="3"/>
  <c r="L225" i="3"/>
  <c r="G225" i="3"/>
  <c r="F225" i="3"/>
  <c r="E225" i="3"/>
  <c r="M223" i="3"/>
  <c r="L223" i="3"/>
  <c r="G223" i="3"/>
  <c r="F223" i="3"/>
  <c r="E223" i="3"/>
  <c r="M220" i="3"/>
  <c r="L220" i="3"/>
  <c r="G220" i="3"/>
  <c r="F220" i="3"/>
  <c r="E220" i="3"/>
  <c r="M218" i="3"/>
  <c r="L218" i="3"/>
  <c r="G218" i="3"/>
  <c r="F218" i="3"/>
  <c r="E218" i="3"/>
  <c r="M215" i="3"/>
  <c r="L215" i="3"/>
  <c r="G215" i="3"/>
  <c r="F215" i="3"/>
  <c r="E215" i="3"/>
  <c r="M211" i="3"/>
  <c r="L211" i="3"/>
  <c r="G211" i="3"/>
  <c r="F211" i="3"/>
  <c r="E211" i="3"/>
  <c r="M206" i="3"/>
  <c r="M205" i="3" s="1"/>
  <c r="L206" i="3"/>
  <c r="L205" i="3" s="1"/>
  <c r="G206" i="3"/>
  <c r="G205" i="3" s="1"/>
  <c r="F206" i="3"/>
  <c r="F205" i="3" s="1"/>
  <c r="E206" i="3"/>
  <c r="E205" i="3" s="1"/>
  <c r="L200" i="3"/>
  <c r="F200" i="3"/>
  <c r="F199" i="3" s="1"/>
  <c r="F198" i="3" s="1"/>
  <c r="L199" i="3"/>
  <c r="L198" i="3" s="1"/>
  <c r="J198" i="3"/>
  <c r="H198" i="3"/>
  <c r="M196" i="3"/>
  <c r="L196" i="3"/>
  <c r="G196" i="3"/>
  <c r="F196" i="3"/>
  <c r="E196" i="3"/>
  <c r="M194" i="3"/>
  <c r="L194" i="3"/>
  <c r="G194" i="3"/>
  <c r="F194" i="3"/>
  <c r="E194" i="3"/>
  <c r="M192" i="3"/>
  <c r="L192" i="3"/>
  <c r="G192" i="3"/>
  <c r="F192" i="3"/>
  <c r="E192" i="3"/>
  <c r="M190" i="3"/>
  <c r="L190" i="3"/>
  <c r="G190" i="3"/>
  <c r="F190" i="3"/>
  <c r="E190" i="3"/>
  <c r="M188" i="3"/>
  <c r="L188" i="3"/>
  <c r="G188" i="3"/>
  <c r="F188" i="3"/>
  <c r="E188" i="3"/>
  <c r="M185" i="3"/>
  <c r="L185" i="3"/>
  <c r="G185" i="3"/>
  <c r="F185" i="3"/>
  <c r="E185" i="3"/>
  <c r="M183" i="3"/>
  <c r="L183" i="3"/>
  <c r="G183" i="3"/>
  <c r="F183" i="3"/>
  <c r="E183" i="3"/>
  <c r="K182" i="3"/>
  <c r="J182" i="3"/>
  <c r="I182" i="3"/>
  <c r="H182" i="3"/>
  <c r="M180" i="3"/>
  <c r="L180" i="3"/>
  <c r="G180" i="3"/>
  <c r="F180" i="3"/>
  <c r="E180" i="3"/>
  <c r="M176" i="3"/>
  <c r="L176" i="3"/>
  <c r="G176" i="3"/>
  <c r="F176" i="3"/>
  <c r="E176" i="3"/>
  <c r="M173" i="3"/>
  <c r="M172" i="3" s="1"/>
  <c r="L173" i="3"/>
  <c r="G173" i="3"/>
  <c r="F173" i="3"/>
  <c r="E173" i="3"/>
  <c r="K172" i="3"/>
  <c r="J172" i="3"/>
  <c r="I172" i="3"/>
  <c r="H172" i="3"/>
  <c r="M167" i="3"/>
  <c r="L167" i="3"/>
  <c r="G167" i="3"/>
  <c r="F167" i="3"/>
  <c r="E167" i="3"/>
  <c r="M165" i="3"/>
  <c r="L165" i="3"/>
  <c r="G165" i="3"/>
  <c r="F165" i="3"/>
  <c r="E165" i="3"/>
  <c r="M163" i="3"/>
  <c r="L163" i="3"/>
  <c r="G163" i="3"/>
  <c r="F163" i="3"/>
  <c r="E163" i="3"/>
  <c r="M157" i="3"/>
  <c r="L157" i="3"/>
  <c r="G157" i="3"/>
  <c r="F157" i="3"/>
  <c r="E157" i="3"/>
  <c r="K156" i="3"/>
  <c r="J156" i="3"/>
  <c r="I156" i="3"/>
  <c r="H156" i="3"/>
  <c r="M153" i="3"/>
  <c r="L153" i="3"/>
  <c r="G153" i="3"/>
  <c r="F153" i="3"/>
  <c r="E153" i="3"/>
  <c r="M150" i="3"/>
  <c r="L150" i="3"/>
  <c r="G150" i="3"/>
  <c r="F150" i="3"/>
  <c r="E150" i="3"/>
  <c r="M146" i="3"/>
  <c r="L146" i="3"/>
  <c r="K146" i="3"/>
  <c r="I146" i="3"/>
  <c r="I135" i="3" s="1"/>
  <c r="I130" i="3" s="1"/>
  <c r="G146" i="3"/>
  <c r="F146" i="3"/>
  <c r="E146" i="3"/>
  <c r="M140" i="3"/>
  <c r="L140" i="3"/>
  <c r="G140" i="3"/>
  <c r="F140" i="3"/>
  <c r="E140" i="3"/>
  <c r="G137" i="3"/>
  <c r="M137" i="3" s="1"/>
  <c r="L136" i="3"/>
  <c r="K136" i="3"/>
  <c r="J136" i="3"/>
  <c r="I136" i="3"/>
  <c r="H136" i="3"/>
  <c r="F136" i="3"/>
  <c r="K135" i="3"/>
  <c r="K130" i="3" s="1"/>
  <c r="J135" i="3"/>
  <c r="J130" i="3" s="1"/>
  <c r="H135" i="3"/>
  <c r="H130" i="3" s="1"/>
  <c r="F131" i="3"/>
  <c r="E131" i="3"/>
  <c r="M128" i="3"/>
  <c r="L128" i="3"/>
  <c r="G128" i="3"/>
  <c r="F128" i="3"/>
  <c r="E128" i="3"/>
  <c r="M123" i="3"/>
  <c r="L123" i="3"/>
  <c r="G123" i="3"/>
  <c r="F123" i="3"/>
  <c r="E123" i="3"/>
  <c r="M120" i="3"/>
  <c r="L120" i="3"/>
  <c r="G120" i="3"/>
  <c r="F120" i="3"/>
  <c r="E120" i="3"/>
  <c r="M112" i="3"/>
  <c r="L112" i="3"/>
  <c r="G112" i="3"/>
  <c r="F112" i="3"/>
  <c r="E112" i="3"/>
  <c r="M106" i="3"/>
  <c r="L106" i="3"/>
  <c r="G106" i="3"/>
  <c r="F106" i="3"/>
  <c r="E106" i="3"/>
  <c r="M103" i="3"/>
  <c r="L103" i="3"/>
  <c r="G103" i="3"/>
  <c r="F103" i="3"/>
  <c r="E103" i="3"/>
  <c r="M98" i="3"/>
  <c r="L98" i="3"/>
  <c r="G98" i="3"/>
  <c r="F98" i="3"/>
  <c r="E98" i="3"/>
  <c r="K97" i="3"/>
  <c r="J97" i="3"/>
  <c r="I97" i="3"/>
  <c r="H97" i="3"/>
  <c r="F97" i="3"/>
  <c r="M94" i="3"/>
  <c r="L94" i="3"/>
  <c r="G94" i="3"/>
  <c r="F94" i="3"/>
  <c r="E94" i="3"/>
  <c r="M91" i="3"/>
  <c r="L91" i="3"/>
  <c r="G91" i="3"/>
  <c r="F91" i="3"/>
  <c r="E91" i="3"/>
  <c r="M85" i="3"/>
  <c r="L85" i="3"/>
  <c r="L84" i="3" s="1"/>
  <c r="L76" i="3" s="1"/>
  <c r="G85" i="3"/>
  <c r="G84" i="3" s="1"/>
  <c r="F85" i="3"/>
  <c r="F84" i="3" s="1"/>
  <c r="E85" i="3"/>
  <c r="E84" i="3" s="1"/>
  <c r="M78" i="3"/>
  <c r="L78" i="3"/>
  <c r="G78" i="3"/>
  <c r="G77" i="3" s="1"/>
  <c r="F78" i="3"/>
  <c r="F77" i="3" s="1"/>
  <c r="E78" i="3"/>
  <c r="E77" i="3" s="1"/>
  <c r="L77" i="3"/>
  <c r="M73" i="3"/>
  <c r="L73" i="3"/>
  <c r="G73" i="3"/>
  <c r="F73" i="3"/>
  <c r="E73" i="3"/>
  <c r="M71" i="3"/>
  <c r="L71" i="3"/>
  <c r="G71" i="3"/>
  <c r="F71" i="3"/>
  <c r="E71" i="3"/>
  <c r="M69" i="3"/>
  <c r="L69" i="3"/>
  <c r="G69" i="3"/>
  <c r="F69" i="3"/>
  <c r="E69" i="3"/>
  <c r="M67" i="3"/>
  <c r="L67" i="3"/>
  <c r="G67" i="3"/>
  <c r="F67" i="3"/>
  <c r="E67" i="3"/>
  <c r="M65" i="3"/>
  <c r="L65" i="3"/>
  <c r="G65" i="3"/>
  <c r="F65" i="3"/>
  <c r="E65" i="3"/>
  <c r="E64" i="3" s="1"/>
  <c r="K64" i="3"/>
  <c r="J64" i="3"/>
  <c r="I64" i="3"/>
  <c r="H64" i="3"/>
  <c r="M62" i="3"/>
  <c r="L62" i="3"/>
  <c r="G62" i="3"/>
  <c r="F62" i="3"/>
  <c r="M56" i="3"/>
  <c r="L56" i="3"/>
  <c r="G56" i="3"/>
  <c r="F56" i="3"/>
  <c r="E56" i="3"/>
  <c r="M54" i="3"/>
  <c r="L54" i="3"/>
  <c r="G54" i="3"/>
  <c r="F54" i="3"/>
  <c r="M53" i="3"/>
  <c r="L53" i="3"/>
  <c r="G53" i="3"/>
  <c r="F53" i="3"/>
  <c r="K52" i="3"/>
  <c r="J52" i="3"/>
  <c r="I52" i="3"/>
  <c r="H52" i="3"/>
  <c r="E52" i="3"/>
  <c r="M48" i="3"/>
  <c r="M47" i="3" s="1"/>
  <c r="G48" i="3"/>
  <c r="G47" i="3" s="1"/>
  <c r="L47" i="3"/>
  <c r="M43" i="3"/>
  <c r="L43" i="3"/>
  <c r="G43" i="3"/>
  <c r="F43" i="3"/>
  <c r="M38" i="3"/>
  <c r="L38" i="3"/>
  <c r="G38" i="3"/>
  <c r="F38" i="3"/>
  <c r="K37" i="3"/>
  <c r="J37" i="3"/>
  <c r="I37" i="3"/>
  <c r="H37" i="3"/>
  <c r="F37" i="3"/>
  <c r="M29" i="3"/>
  <c r="L29" i="3"/>
  <c r="K29" i="3"/>
  <c r="J29" i="3"/>
  <c r="I29" i="3"/>
  <c r="H29" i="3"/>
  <c r="G29" i="3"/>
  <c r="F29" i="3"/>
  <c r="M26" i="3"/>
  <c r="L26" i="3"/>
  <c r="K26" i="3"/>
  <c r="J26" i="3"/>
  <c r="I26" i="3"/>
  <c r="H26" i="3"/>
  <c r="G26" i="3"/>
  <c r="F26" i="3"/>
  <c r="M23" i="3"/>
  <c r="L23" i="3"/>
  <c r="G23" i="3"/>
  <c r="F23" i="3"/>
  <c r="E23" i="3"/>
  <c r="M20" i="3"/>
  <c r="O20" i="3" s="1"/>
  <c r="I20" i="3"/>
  <c r="M16" i="3"/>
  <c r="L16" i="3"/>
  <c r="G16" i="3"/>
  <c r="F16" i="3"/>
  <c r="E16" i="3"/>
  <c r="K15" i="3"/>
  <c r="J15" i="3"/>
  <c r="I15" i="3"/>
  <c r="H15" i="3"/>
  <c r="M13" i="3"/>
  <c r="L13" i="3"/>
  <c r="G13" i="3"/>
  <c r="F13" i="3"/>
  <c r="E13" i="3"/>
  <c r="M11" i="3"/>
  <c r="L11" i="3"/>
  <c r="G11" i="3"/>
  <c r="F11" i="3"/>
  <c r="E11" i="3"/>
  <c r="M9" i="3"/>
  <c r="L9" i="3"/>
  <c r="G9" i="3"/>
  <c r="F9" i="3"/>
  <c r="E9" i="3"/>
  <c r="K8" i="3"/>
  <c r="J8" i="3"/>
  <c r="I8" i="3"/>
  <c r="F6" i="3"/>
  <c r="G8" i="3" l="1"/>
  <c r="F8" i="3"/>
  <c r="E8" i="3"/>
  <c r="N54" i="3"/>
  <c r="F130" i="3"/>
  <c r="F156" i="3"/>
  <c r="E182" i="3"/>
  <c r="M182" i="3"/>
  <c r="O205" i="3"/>
  <c r="F210" i="3"/>
  <c r="O215" i="3"/>
  <c r="F222" i="3"/>
  <c r="O225" i="3"/>
  <c r="O247" i="3"/>
  <c r="O269" i="3"/>
  <c r="O276" i="3"/>
  <c r="G37" i="3"/>
  <c r="N188" i="3"/>
  <c r="N196" i="3"/>
  <c r="O218" i="3"/>
  <c r="O223" i="3"/>
  <c r="N225" i="3"/>
  <c r="O236" i="3"/>
  <c r="O245" i="3"/>
  <c r="O267" i="3"/>
  <c r="N8" i="4"/>
  <c r="N6" i="4"/>
  <c r="E97" i="3"/>
  <c r="E172" i="3"/>
  <c r="O9" i="3"/>
  <c r="N5" i="4"/>
  <c r="G64" i="3"/>
  <c r="F64" i="3"/>
  <c r="N136" i="3"/>
  <c r="N211" i="3"/>
  <c r="O220" i="3"/>
  <c r="O227" i="3"/>
  <c r="O230" i="3"/>
  <c r="O249" i="3"/>
  <c r="O263" i="3"/>
  <c r="N272" i="3"/>
  <c r="O282" i="3"/>
  <c r="R9" i="3"/>
  <c r="Q15" i="3"/>
  <c r="R15" i="3" s="1"/>
  <c r="M235" i="3"/>
  <c r="O235" i="3" s="1"/>
  <c r="L97" i="3"/>
  <c r="N97" i="3" s="1"/>
  <c r="E222" i="3"/>
  <c r="O229" i="3"/>
  <c r="L15" i="3"/>
  <c r="O56" i="3"/>
  <c r="G97" i="3"/>
  <c r="G172" i="3"/>
  <c r="O172" i="3" s="1"/>
  <c r="N192" i="3"/>
  <c r="M222" i="3"/>
  <c r="L222" i="3"/>
  <c r="N222" i="3" s="1"/>
  <c r="G222" i="3"/>
  <c r="O251" i="3"/>
  <c r="O258" i="3"/>
  <c r="O265" i="3"/>
  <c r="R13" i="3"/>
  <c r="N7" i="4"/>
  <c r="M9" i="4"/>
  <c r="L9" i="4"/>
  <c r="Q8" i="3"/>
  <c r="P8" i="3"/>
  <c r="R8" i="3" s="1"/>
  <c r="N38" i="3"/>
  <c r="N53" i="3"/>
  <c r="O62" i="3"/>
  <c r="O11" i="3"/>
  <c r="F15" i="3"/>
  <c r="N16" i="3"/>
  <c r="O23" i="3"/>
  <c r="O26" i="3"/>
  <c r="O29" i="3"/>
  <c r="L37" i="3"/>
  <c r="N37" i="3" s="1"/>
  <c r="O38" i="3"/>
  <c r="O43" i="3"/>
  <c r="O47" i="3"/>
  <c r="O48" i="3"/>
  <c r="L52" i="3"/>
  <c r="G52" i="3"/>
  <c r="M52" i="3"/>
  <c r="O53" i="3"/>
  <c r="O54" i="3"/>
  <c r="F52" i="3"/>
  <c r="N56" i="3"/>
  <c r="N65" i="3"/>
  <c r="O67" i="3"/>
  <c r="N69" i="3"/>
  <c r="N77" i="3"/>
  <c r="N78" i="3"/>
  <c r="M84" i="3"/>
  <c r="O84" i="3" s="1"/>
  <c r="O85" i="3"/>
  <c r="O94" i="3"/>
  <c r="N98" i="3"/>
  <c r="O112" i="3"/>
  <c r="O123" i="3"/>
  <c r="L131" i="3"/>
  <c r="M136" i="3"/>
  <c r="O137" i="3"/>
  <c r="N140" i="3"/>
  <c r="O146" i="3"/>
  <c r="O153" i="3"/>
  <c r="E156" i="3"/>
  <c r="G156" i="3"/>
  <c r="M156" i="3"/>
  <c r="O157" i="3"/>
  <c r="L156" i="3"/>
  <c r="O173" i="3"/>
  <c r="O180" i="3"/>
  <c r="N198" i="3"/>
  <c r="N200" i="3"/>
  <c r="M8" i="3"/>
  <c r="L8" i="3"/>
  <c r="N8" i="3" s="1"/>
  <c r="N11" i="3"/>
  <c r="O13" i="3"/>
  <c r="O16" i="3"/>
  <c r="N26" i="3"/>
  <c r="N43" i="3"/>
  <c r="M64" i="3"/>
  <c r="O64" i="3" s="1"/>
  <c r="O65" i="3"/>
  <c r="L64" i="3"/>
  <c r="N67" i="3"/>
  <c r="O69" i="3"/>
  <c r="O73" i="3"/>
  <c r="F76" i="3"/>
  <c r="N76" i="3" s="1"/>
  <c r="M77" i="3"/>
  <c r="O77" i="3" s="1"/>
  <c r="O78" i="3"/>
  <c r="O91" i="3"/>
  <c r="N94" i="3"/>
  <c r="M97" i="3"/>
  <c r="O97" i="3" s="1"/>
  <c r="O98" i="3"/>
  <c r="N103" i="3"/>
  <c r="O106" i="3"/>
  <c r="N112" i="3"/>
  <c r="O120" i="3"/>
  <c r="N123" i="3"/>
  <c r="O128" i="3"/>
  <c r="O140" i="3"/>
  <c r="O150" i="3"/>
  <c r="O163" i="3"/>
  <c r="O167" i="3"/>
  <c r="N173" i="3"/>
  <c r="O176" i="3"/>
  <c r="N185" i="3"/>
  <c r="N190" i="3"/>
  <c r="F182" i="3"/>
  <c r="L182" i="3"/>
  <c r="G182" i="3"/>
  <c r="E210" i="3"/>
  <c r="G210" i="3"/>
  <c r="M210" i="3"/>
  <c r="L210" i="3"/>
  <c r="N210" i="3" s="1"/>
  <c r="F244" i="3"/>
  <c r="E253" i="3"/>
  <c r="M253" i="3"/>
  <c r="O253" i="3" s="1"/>
  <c r="E260" i="3"/>
  <c r="M260" i="3"/>
  <c r="O260" i="3" s="1"/>
  <c r="E271" i="3"/>
  <c r="M271" i="3"/>
  <c r="O271" i="3" s="1"/>
  <c r="N183" i="3"/>
  <c r="N199" i="3"/>
  <c r="O211" i="3"/>
  <c r="O261" i="3"/>
  <c r="O283" i="3"/>
  <c r="O206" i="3"/>
  <c r="O254" i="3"/>
  <c r="O272" i="3"/>
  <c r="E76" i="3"/>
  <c r="E15" i="3"/>
  <c r="G15" i="3"/>
  <c r="M15" i="3"/>
  <c r="M37" i="3"/>
  <c r="E130" i="3"/>
  <c r="G136" i="3"/>
  <c r="G131" i="3" s="1"/>
  <c r="G130" i="3" s="1"/>
  <c r="E244" i="3"/>
  <c r="G244" i="3"/>
  <c r="M244" i="3"/>
  <c r="F253" i="3"/>
  <c r="L253" i="3"/>
  <c r="F260" i="3"/>
  <c r="L260" i="3"/>
  <c r="F271" i="3"/>
  <c r="L271" i="3"/>
  <c r="G76" i="3"/>
  <c r="F172" i="3"/>
  <c r="L172" i="3"/>
  <c r="F6" i="2"/>
  <c r="S284" i="2"/>
  <c r="S283" i="2" s="1"/>
  <c r="R284" i="2"/>
  <c r="R283" i="2" s="1"/>
  <c r="Q284" i="2"/>
  <c r="Q283" i="2"/>
  <c r="P284" i="2"/>
  <c r="P283" i="2" s="1"/>
  <c r="O284" i="2"/>
  <c r="O283" i="2" s="1"/>
  <c r="N284" i="2"/>
  <c r="N283" i="2" s="1"/>
  <c r="M284" i="2"/>
  <c r="M283" i="2" s="1"/>
  <c r="L284" i="2"/>
  <c r="L283" i="2" s="1"/>
  <c r="G284" i="2"/>
  <c r="G283" i="2" s="1"/>
  <c r="F284" i="2"/>
  <c r="F283" i="2" s="1"/>
  <c r="E284" i="2"/>
  <c r="E283" i="2" s="1"/>
  <c r="S277" i="2"/>
  <c r="R277" i="2"/>
  <c r="Q277" i="2"/>
  <c r="P277" i="2"/>
  <c r="O277" i="2"/>
  <c r="N277" i="2"/>
  <c r="M277" i="2"/>
  <c r="L277" i="2"/>
  <c r="G277" i="2"/>
  <c r="F277" i="2"/>
  <c r="S273" i="2"/>
  <c r="R273" i="2"/>
  <c r="Q273" i="2"/>
  <c r="Q272" i="2" s="1"/>
  <c r="P273" i="2"/>
  <c r="O273" i="2"/>
  <c r="N273" i="2"/>
  <c r="M273" i="2"/>
  <c r="M272" i="2" s="1"/>
  <c r="L273" i="2"/>
  <c r="G273" i="2"/>
  <c r="F273" i="2"/>
  <c r="E277" i="2"/>
  <c r="E273" i="2"/>
  <c r="S270" i="2"/>
  <c r="R270" i="2"/>
  <c r="Q270" i="2"/>
  <c r="P270" i="2"/>
  <c r="O270" i="2"/>
  <c r="N270" i="2"/>
  <c r="M270" i="2"/>
  <c r="L270" i="2"/>
  <c r="G270" i="2"/>
  <c r="F270" i="2"/>
  <c r="S268" i="2"/>
  <c r="R268" i="2"/>
  <c r="Q268" i="2"/>
  <c r="P268" i="2"/>
  <c r="O268" i="2"/>
  <c r="N268" i="2"/>
  <c r="M268" i="2"/>
  <c r="L268" i="2"/>
  <c r="G268" i="2"/>
  <c r="F268" i="2"/>
  <c r="S266" i="2"/>
  <c r="R266" i="2"/>
  <c r="Q266" i="2"/>
  <c r="P266" i="2"/>
  <c r="O266" i="2"/>
  <c r="N266" i="2"/>
  <c r="M266" i="2"/>
  <c r="L266" i="2"/>
  <c r="G266" i="2"/>
  <c r="F266" i="2"/>
  <c r="S264" i="2"/>
  <c r="R264" i="2"/>
  <c r="Q264" i="2"/>
  <c r="P264" i="2"/>
  <c r="O264" i="2"/>
  <c r="N264" i="2"/>
  <c r="M264" i="2"/>
  <c r="L264" i="2"/>
  <c r="G264" i="2"/>
  <c r="F264" i="2"/>
  <c r="T262" i="2"/>
  <c r="T261" i="2" s="1"/>
  <c r="S262" i="2"/>
  <c r="R262" i="2"/>
  <c r="Q262" i="2"/>
  <c r="P262" i="2"/>
  <c r="O262" i="2"/>
  <c r="N262" i="2"/>
  <c r="M262" i="2"/>
  <c r="L262" i="2"/>
  <c r="G262" i="2"/>
  <c r="F262" i="2"/>
  <c r="E270" i="2"/>
  <c r="E268" i="2"/>
  <c r="E266" i="2"/>
  <c r="E264" i="2"/>
  <c r="E262" i="2"/>
  <c r="S259" i="2"/>
  <c r="R259" i="2"/>
  <c r="Q259" i="2"/>
  <c r="P259" i="2"/>
  <c r="O259" i="2"/>
  <c r="N259" i="2"/>
  <c r="M259" i="2"/>
  <c r="L259" i="2"/>
  <c r="G259" i="2"/>
  <c r="F259" i="2"/>
  <c r="S257" i="2"/>
  <c r="R257" i="2"/>
  <c r="Q257" i="2"/>
  <c r="P257" i="2"/>
  <c r="O257" i="2"/>
  <c r="N257" i="2"/>
  <c r="M257" i="2"/>
  <c r="L257" i="2"/>
  <c r="G257" i="2"/>
  <c r="F257" i="2"/>
  <c r="S255" i="2"/>
  <c r="R255" i="2"/>
  <c r="R254" i="2" s="1"/>
  <c r="Q255" i="2"/>
  <c r="P255" i="2"/>
  <c r="O255" i="2"/>
  <c r="N255" i="2"/>
  <c r="M255" i="2"/>
  <c r="L255" i="2"/>
  <c r="G255" i="2"/>
  <c r="F255" i="2"/>
  <c r="E259" i="2"/>
  <c r="E257" i="2"/>
  <c r="E255" i="2"/>
  <c r="S246" i="2"/>
  <c r="R246" i="2"/>
  <c r="Q246" i="2"/>
  <c r="Q245" i="2" s="1"/>
  <c r="P246" i="2"/>
  <c r="O246" i="2"/>
  <c r="N246" i="2"/>
  <c r="N245" i="2" s="1"/>
  <c r="M246" i="2"/>
  <c r="L246" i="2"/>
  <c r="G246" i="2"/>
  <c r="F246" i="2"/>
  <c r="E252" i="2"/>
  <c r="E250" i="2"/>
  <c r="E248" i="2"/>
  <c r="E246" i="2"/>
  <c r="S231" i="2"/>
  <c r="S230" i="2" s="1"/>
  <c r="R231" i="2"/>
  <c r="R230" i="2" s="1"/>
  <c r="Q231" i="2"/>
  <c r="Q230" i="2" s="1"/>
  <c r="P231" i="2"/>
  <c r="P230" i="2" s="1"/>
  <c r="O231" i="2"/>
  <c r="O230" i="2" s="1"/>
  <c r="N231" i="2"/>
  <c r="N230" i="2" s="1"/>
  <c r="M231" i="2"/>
  <c r="M230" i="2" s="1"/>
  <c r="L231" i="2"/>
  <c r="L230" i="2" s="1"/>
  <c r="G231" i="2"/>
  <c r="G230" i="2" s="1"/>
  <c r="F231" i="2"/>
  <c r="F230" i="2" s="1"/>
  <c r="E231" i="2"/>
  <c r="E230" i="2" s="1"/>
  <c r="S228" i="2"/>
  <c r="R228" i="2"/>
  <c r="Q228" i="2"/>
  <c r="P228" i="2"/>
  <c r="O228" i="2"/>
  <c r="N228" i="2"/>
  <c r="M228" i="2"/>
  <c r="L228" i="2"/>
  <c r="G228" i="2"/>
  <c r="F228" i="2"/>
  <c r="S226" i="2"/>
  <c r="R226" i="2"/>
  <c r="Q226" i="2"/>
  <c r="P226" i="2"/>
  <c r="O226" i="2"/>
  <c r="N226" i="2"/>
  <c r="M226" i="2"/>
  <c r="L226" i="2"/>
  <c r="G226" i="2"/>
  <c r="F226" i="2"/>
  <c r="S224" i="2"/>
  <c r="R224" i="2"/>
  <c r="Q224" i="2"/>
  <c r="Q223" i="2" s="1"/>
  <c r="P224" i="2"/>
  <c r="O224" i="2"/>
  <c r="N224" i="2"/>
  <c r="M224" i="2"/>
  <c r="M223" i="2" s="1"/>
  <c r="L224" i="2"/>
  <c r="G224" i="2"/>
  <c r="F224" i="2"/>
  <c r="E228" i="2"/>
  <c r="E226" i="2"/>
  <c r="E224" i="2"/>
  <c r="S221" i="2"/>
  <c r="R221" i="2"/>
  <c r="Q221" i="2"/>
  <c r="P221" i="2"/>
  <c r="O221" i="2"/>
  <c r="N221" i="2"/>
  <c r="M221" i="2"/>
  <c r="L221" i="2"/>
  <c r="G221" i="2"/>
  <c r="F221" i="2"/>
  <c r="S219" i="2"/>
  <c r="R219" i="2"/>
  <c r="Q219" i="2"/>
  <c r="P219" i="2"/>
  <c r="O219" i="2"/>
  <c r="N219" i="2"/>
  <c r="M219" i="2"/>
  <c r="L219" i="2"/>
  <c r="G219" i="2"/>
  <c r="F219" i="2"/>
  <c r="S216" i="2"/>
  <c r="R216" i="2"/>
  <c r="Q216" i="2"/>
  <c r="P216" i="2"/>
  <c r="O216" i="2"/>
  <c r="N216" i="2"/>
  <c r="M216" i="2"/>
  <c r="L216" i="2"/>
  <c r="G216" i="2"/>
  <c r="F216" i="2"/>
  <c r="S212" i="2"/>
  <c r="R212" i="2"/>
  <c r="Q212" i="2"/>
  <c r="P212" i="2"/>
  <c r="O212" i="2"/>
  <c r="N212" i="2"/>
  <c r="M212" i="2"/>
  <c r="L212" i="2"/>
  <c r="G212" i="2"/>
  <c r="F212" i="2"/>
  <c r="E221" i="2"/>
  <c r="E219" i="2"/>
  <c r="E216" i="2"/>
  <c r="E212" i="2"/>
  <c r="S207" i="2"/>
  <c r="S206" i="2" s="1"/>
  <c r="R207" i="2"/>
  <c r="R206" i="2" s="1"/>
  <c r="Q207" i="2"/>
  <c r="Q206" i="2" s="1"/>
  <c r="P207" i="2"/>
  <c r="P206" i="2" s="1"/>
  <c r="O207" i="2"/>
  <c r="O206" i="2" s="1"/>
  <c r="N207" i="2"/>
  <c r="N206" i="2"/>
  <c r="M207" i="2"/>
  <c r="M206" i="2" s="1"/>
  <c r="L207" i="2"/>
  <c r="L206" i="2" s="1"/>
  <c r="G207" i="2"/>
  <c r="G206" i="2" s="1"/>
  <c r="F207" i="2"/>
  <c r="F206" i="2" s="1"/>
  <c r="E207" i="2"/>
  <c r="E206" i="2" s="1"/>
  <c r="S197" i="2"/>
  <c r="R197" i="2"/>
  <c r="Q197" i="2"/>
  <c r="P197" i="2"/>
  <c r="O197" i="2"/>
  <c r="N197" i="2"/>
  <c r="M197" i="2"/>
  <c r="L197" i="2"/>
  <c r="G197" i="2"/>
  <c r="F197" i="2"/>
  <c r="S195" i="2"/>
  <c r="R195" i="2"/>
  <c r="Q195" i="2"/>
  <c r="P195" i="2"/>
  <c r="O195" i="2"/>
  <c r="N195" i="2"/>
  <c r="M195" i="2"/>
  <c r="L195" i="2"/>
  <c r="G195" i="2"/>
  <c r="F195" i="2"/>
  <c r="S193" i="2"/>
  <c r="R193" i="2"/>
  <c r="Q193" i="2"/>
  <c r="P193" i="2"/>
  <c r="O193" i="2"/>
  <c r="N193" i="2"/>
  <c r="M193" i="2"/>
  <c r="L193" i="2"/>
  <c r="G193" i="2"/>
  <c r="F193" i="2"/>
  <c r="S191" i="2"/>
  <c r="R191" i="2"/>
  <c r="Q191" i="2"/>
  <c r="P191" i="2"/>
  <c r="O191" i="2"/>
  <c r="N191" i="2"/>
  <c r="M191" i="2"/>
  <c r="L191" i="2"/>
  <c r="G191" i="2"/>
  <c r="F191" i="2"/>
  <c r="S189" i="2"/>
  <c r="R189" i="2"/>
  <c r="Q189" i="2"/>
  <c r="P189" i="2"/>
  <c r="O189" i="2"/>
  <c r="N189" i="2"/>
  <c r="M189" i="2"/>
  <c r="L189" i="2"/>
  <c r="G189" i="2"/>
  <c r="F189" i="2"/>
  <c r="S186" i="2"/>
  <c r="R186" i="2"/>
  <c r="Q186" i="2"/>
  <c r="P186" i="2"/>
  <c r="O186" i="2"/>
  <c r="N186" i="2"/>
  <c r="M186" i="2"/>
  <c r="L186" i="2"/>
  <c r="G186" i="2"/>
  <c r="F186" i="2"/>
  <c r="S184" i="2"/>
  <c r="R184" i="2"/>
  <c r="R183" i="2" s="1"/>
  <c r="Q184" i="2"/>
  <c r="P184" i="2"/>
  <c r="O184" i="2"/>
  <c r="N184" i="2"/>
  <c r="M184" i="2"/>
  <c r="L184" i="2"/>
  <c r="G184" i="2"/>
  <c r="F184" i="2"/>
  <c r="E197" i="2"/>
  <c r="E195" i="2"/>
  <c r="E193" i="2"/>
  <c r="E191" i="2"/>
  <c r="E189" i="2"/>
  <c r="E186" i="2"/>
  <c r="E184" i="2"/>
  <c r="G177" i="2"/>
  <c r="S181" i="2"/>
  <c r="R181" i="2"/>
  <c r="Q181" i="2"/>
  <c r="P181" i="2"/>
  <c r="O181" i="2"/>
  <c r="N181" i="2"/>
  <c r="M181" i="2"/>
  <c r="L181" i="2"/>
  <c r="G181" i="2"/>
  <c r="F181" i="2"/>
  <c r="S177" i="2"/>
  <c r="R177" i="2"/>
  <c r="Q177" i="2"/>
  <c r="P177" i="2"/>
  <c r="O177" i="2"/>
  <c r="N177" i="2"/>
  <c r="M177" i="2"/>
  <c r="L177" i="2"/>
  <c r="F177" i="2"/>
  <c r="T174" i="2"/>
  <c r="T173" i="2" s="1"/>
  <c r="S174" i="2"/>
  <c r="R174" i="2"/>
  <c r="Q174" i="2"/>
  <c r="P174" i="2"/>
  <c r="O174" i="2"/>
  <c r="N174" i="2"/>
  <c r="M174" i="2"/>
  <c r="L174" i="2"/>
  <c r="G174" i="2"/>
  <c r="F174" i="2"/>
  <c r="E181" i="2"/>
  <c r="E177" i="2"/>
  <c r="E174" i="2"/>
  <c r="S168" i="2"/>
  <c r="R168" i="2"/>
  <c r="Q168" i="2"/>
  <c r="P168" i="2"/>
  <c r="O168" i="2"/>
  <c r="N168" i="2"/>
  <c r="M168" i="2"/>
  <c r="L168" i="2"/>
  <c r="G168" i="2"/>
  <c r="F168" i="2"/>
  <c r="E168" i="2"/>
  <c r="S166" i="2"/>
  <c r="S164" i="2"/>
  <c r="R166" i="2"/>
  <c r="R164" i="2"/>
  <c r="Q166" i="2"/>
  <c r="Q164" i="2"/>
  <c r="P166" i="2"/>
  <c r="P164" i="2"/>
  <c r="O166" i="2"/>
  <c r="O164" i="2"/>
  <c r="N166" i="2"/>
  <c r="N164" i="2"/>
  <c r="M166" i="2"/>
  <c r="M164" i="2"/>
  <c r="L166" i="2"/>
  <c r="L164" i="2"/>
  <c r="G166" i="2"/>
  <c r="G164" i="2"/>
  <c r="F166" i="2"/>
  <c r="F164" i="2"/>
  <c r="E166" i="2"/>
  <c r="E164" i="2"/>
  <c r="S158" i="2"/>
  <c r="R158" i="2"/>
  <c r="Q158" i="2"/>
  <c r="P158" i="2"/>
  <c r="O158" i="2"/>
  <c r="N158" i="2"/>
  <c r="M158" i="2"/>
  <c r="L158" i="2"/>
  <c r="G158" i="2"/>
  <c r="F158" i="2"/>
  <c r="E158" i="2"/>
  <c r="S74" i="2"/>
  <c r="R74" i="2"/>
  <c r="Q74" i="2"/>
  <c r="P74" i="2"/>
  <c r="O74" i="2"/>
  <c r="N74" i="2"/>
  <c r="M74" i="2"/>
  <c r="L74" i="2"/>
  <c r="G74" i="2"/>
  <c r="F74" i="2"/>
  <c r="E74" i="2"/>
  <c r="S72" i="2"/>
  <c r="R72" i="2"/>
  <c r="Q72" i="2"/>
  <c r="P72" i="2"/>
  <c r="O72" i="2"/>
  <c r="N72" i="2"/>
  <c r="M72" i="2"/>
  <c r="L72" i="2"/>
  <c r="G72" i="2"/>
  <c r="F72" i="2"/>
  <c r="E72" i="2"/>
  <c r="S70" i="2"/>
  <c r="R70" i="2"/>
  <c r="Q70" i="2"/>
  <c r="P70" i="2"/>
  <c r="O70" i="2"/>
  <c r="N70" i="2"/>
  <c r="M70" i="2"/>
  <c r="L70" i="2"/>
  <c r="G70" i="2"/>
  <c r="F70" i="2"/>
  <c r="E70" i="2"/>
  <c r="S68" i="2"/>
  <c r="R68" i="2"/>
  <c r="Q68" i="2"/>
  <c r="P68" i="2"/>
  <c r="O68" i="2"/>
  <c r="N68" i="2"/>
  <c r="M68" i="2"/>
  <c r="L68" i="2"/>
  <c r="G68" i="2"/>
  <c r="F68" i="2"/>
  <c r="E68" i="2"/>
  <c r="S66" i="2"/>
  <c r="R66" i="2"/>
  <c r="Q66" i="2"/>
  <c r="P66" i="2"/>
  <c r="O66" i="2"/>
  <c r="N66" i="2"/>
  <c r="M66" i="2"/>
  <c r="L66" i="2"/>
  <c r="G66" i="2"/>
  <c r="F66" i="2"/>
  <c r="E66" i="2"/>
  <c r="O222" i="3" l="1"/>
  <c r="F157" i="2"/>
  <c r="N157" i="2"/>
  <c r="R157" i="2"/>
  <c r="E261" i="2"/>
  <c r="O37" i="3"/>
  <c r="O8" i="3"/>
  <c r="E65" i="2"/>
  <c r="N52" i="3"/>
  <c r="N65" i="2"/>
  <c r="O157" i="2"/>
  <c r="Q173" i="2"/>
  <c r="E183" i="2"/>
  <c r="S183" i="2"/>
  <c r="Q211" i="2"/>
  <c r="F223" i="2"/>
  <c r="N223" i="2"/>
  <c r="R223" i="2"/>
  <c r="G272" i="2"/>
  <c r="O272" i="2"/>
  <c r="Q65" i="2"/>
  <c r="L157" i="2"/>
  <c r="P157" i="2"/>
  <c r="R173" i="2"/>
  <c r="E211" i="2"/>
  <c r="N211" i="2"/>
  <c r="E223" i="2"/>
  <c r="G223" i="2"/>
  <c r="O223" i="2"/>
  <c r="E254" i="2"/>
  <c r="L254" i="2"/>
  <c r="E272" i="2"/>
  <c r="L272" i="2"/>
  <c r="P272" i="2"/>
  <c r="N64" i="3"/>
  <c r="O156" i="3"/>
  <c r="O52" i="3"/>
  <c r="N15" i="3"/>
  <c r="N9" i="4"/>
  <c r="F5" i="3"/>
  <c r="N131" i="3"/>
  <c r="L130" i="3"/>
  <c r="N130" i="3" s="1"/>
  <c r="N172" i="3"/>
  <c r="M76" i="3"/>
  <c r="N271" i="3"/>
  <c r="O244" i="3"/>
  <c r="O15" i="3"/>
  <c r="O210" i="3"/>
  <c r="N182" i="3"/>
  <c r="M131" i="3"/>
  <c r="O136" i="3"/>
  <c r="G5" i="3"/>
  <c r="E5" i="3"/>
  <c r="E157" i="2"/>
  <c r="Q157" i="2"/>
  <c r="E173" i="2"/>
  <c r="Q254" i="2"/>
  <c r="F272" i="2"/>
  <c r="S272" i="2"/>
  <c r="R272" i="2"/>
  <c r="N272" i="2"/>
  <c r="S261" i="2"/>
  <c r="R261" i="2"/>
  <c r="Q261" i="2"/>
  <c r="P261" i="2"/>
  <c r="O261" i="2"/>
  <c r="N261" i="2"/>
  <c r="M261" i="2"/>
  <c r="L261" i="2"/>
  <c r="G261" i="2"/>
  <c r="F261" i="2"/>
  <c r="S254" i="2"/>
  <c r="P254" i="2"/>
  <c r="O254" i="2"/>
  <c r="N254" i="2"/>
  <c r="M254" i="2"/>
  <c r="G254" i="2"/>
  <c r="F254" i="2"/>
  <c r="S65" i="2"/>
  <c r="Q183" i="2"/>
  <c r="O65" i="2"/>
  <c r="F65" i="2"/>
  <c r="M157" i="2"/>
  <c r="E245" i="2"/>
  <c r="S223" i="2"/>
  <c r="P223" i="2"/>
  <c r="L223" i="2"/>
  <c r="G211" i="2"/>
  <c r="R211" i="2"/>
  <c r="S211" i="2"/>
  <c r="P211" i="2"/>
  <c r="O211" i="2"/>
  <c r="M211" i="2"/>
  <c r="L211" i="2"/>
  <c r="F211" i="2"/>
  <c r="F183" i="2"/>
  <c r="P183" i="2"/>
  <c r="O183" i="2"/>
  <c r="N183" i="2"/>
  <c r="M183" i="2"/>
  <c r="L183" i="2"/>
  <c r="G183" i="2"/>
  <c r="G173" i="2"/>
  <c r="S173" i="2"/>
  <c r="P173" i="2"/>
  <c r="L173" i="2"/>
  <c r="F173" i="2"/>
  <c r="O173" i="2"/>
  <c r="N173" i="2"/>
  <c r="M173" i="2"/>
  <c r="S157" i="2"/>
  <c r="G157" i="2"/>
  <c r="M65" i="2"/>
  <c r="G65" i="2"/>
  <c r="R65" i="2"/>
  <c r="P65" i="2"/>
  <c r="L65" i="2"/>
  <c r="F201" i="2"/>
  <c r="M130" i="3" l="1"/>
  <c r="O130" i="3" s="1"/>
  <c r="O131" i="3"/>
  <c r="M5" i="3"/>
  <c r="O5" i="3" s="1"/>
  <c r="O76" i="3"/>
  <c r="L5" i="3"/>
  <c r="N5" i="3" s="1"/>
  <c r="T129" i="2"/>
  <c r="S129" i="2"/>
  <c r="R129" i="2"/>
  <c r="Q129" i="2"/>
  <c r="P129" i="2"/>
  <c r="O129" i="2"/>
  <c r="N129" i="2"/>
  <c r="M129" i="2"/>
  <c r="L129" i="2"/>
  <c r="G129" i="2"/>
  <c r="F129" i="2"/>
  <c r="T124" i="2"/>
  <c r="S124" i="2"/>
  <c r="R124" i="2"/>
  <c r="Q124" i="2"/>
  <c r="P124" i="2"/>
  <c r="O124" i="2"/>
  <c r="N124" i="2"/>
  <c r="M124" i="2"/>
  <c r="L124" i="2"/>
  <c r="G124" i="2"/>
  <c r="F124" i="2"/>
  <c r="T121" i="2"/>
  <c r="S121" i="2"/>
  <c r="R121" i="2"/>
  <c r="Q121" i="2"/>
  <c r="P121" i="2"/>
  <c r="O121" i="2"/>
  <c r="N121" i="2"/>
  <c r="M121" i="2"/>
  <c r="L121" i="2"/>
  <c r="G121" i="2"/>
  <c r="F121" i="2"/>
  <c r="T113" i="2"/>
  <c r="S113" i="2"/>
  <c r="R113" i="2"/>
  <c r="Q113" i="2"/>
  <c r="P113" i="2"/>
  <c r="O113" i="2"/>
  <c r="N113" i="2"/>
  <c r="M113" i="2"/>
  <c r="G113" i="2"/>
  <c r="L113" i="2"/>
  <c r="F113" i="2"/>
  <c r="T107" i="2"/>
  <c r="S107" i="2"/>
  <c r="R107" i="2"/>
  <c r="Q107" i="2"/>
  <c r="P107" i="2"/>
  <c r="O107" i="2"/>
  <c r="N107" i="2"/>
  <c r="M107" i="2"/>
  <c r="L107" i="2"/>
  <c r="G107" i="2"/>
  <c r="F107" i="2"/>
  <c r="T104" i="2"/>
  <c r="S104" i="2"/>
  <c r="R104" i="2"/>
  <c r="Q104" i="2"/>
  <c r="P104" i="2"/>
  <c r="O104" i="2"/>
  <c r="N104" i="2"/>
  <c r="M104" i="2"/>
  <c r="L104" i="2"/>
  <c r="G104" i="2"/>
  <c r="F104" i="2"/>
  <c r="T99" i="2"/>
  <c r="S99" i="2"/>
  <c r="R99" i="2"/>
  <c r="Q99" i="2"/>
  <c r="P99" i="2"/>
  <c r="O99" i="2"/>
  <c r="N99" i="2"/>
  <c r="M99" i="2"/>
  <c r="L99" i="2"/>
  <c r="G99" i="2"/>
  <c r="F99" i="2"/>
  <c r="E129" i="2"/>
  <c r="E124" i="2"/>
  <c r="E121" i="2"/>
  <c r="E113" i="2"/>
  <c r="E107" i="2"/>
  <c r="E104" i="2"/>
  <c r="E99" i="2"/>
  <c r="G79" i="2"/>
  <c r="G78" i="2" s="1"/>
  <c r="S79" i="2"/>
  <c r="S78" i="2" s="1"/>
  <c r="R79" i="2"/>
  <c r="R78" i="2" s="1"/>
  <c r="Q79" i="2"/>
  <c r="Q78" i="2" s="1"/>
  <c r="P79" i="2"/>
  <c r="P78" i="2" s="1"/>
  <c r="O79" i="2"/>
  <c r="O78" i="2" s="1"/>
  <c r="N79" i="2"/>
  <c r="N78" i="2" s="1"/>
  <c r="M79" i="2"/>
  <c r="M78" i="2" s="1"/>
  <c r="L79" i="2"/>
  <c r="L78" i="2" s="1"/>
  <c r="F79" i="2"/>
  <c r="F78" i="2" s="1"/>
  <c r="E79" i="2"/>
  <c r="E78" i="2" s="1"/>
  <c r="T95" i="2"/>
  <c r="S95" i="2"/>
  <c r="R95" i="2"/>
  <c r="Q95" i="2"/>
  <c r="P95" i="2"/>
  <c r="O95" i="2"/>
  <c r="N95" i="2"/>
  <c r="M95" i="2"/>
  <c r="L95" i="2"/>
  <c r="G95" i="2"/>
  <c r="F95" i="2"/>
  <c r="T92" i="2"/>
  <c r="S92" i="2"/>
  <c r="R92" i="2"/>
  <c r="Q92" i="2"/>
  <c r="P92" i="2"/>
  <c r="O92" i="2"/>
  <c r="N92" i="2"/>
  <c r="M92" i="2"/>
  <c r="L92" i="2"/>
  <c r="G92" i="2"/>
  <c r="F92" i="2"/>
  <c r="T86" i="2"/>
  <c r="T85" i="2" s="1"/>
  <c r="S86" i="2"/>
  <c r="S85" i="2" s="1"/>
  <c r="R86" i="2"/>
  <c r="R85" i="2" s="1"/>
  <c r="Q86" i="2"/>
  <c r="Q85" i="2" s="1"/>
  <c r="P86" i="2"/>
  <c r="P85" i="2" s="1"/>
  <c r="O86" i="2"/>
  <c r="O85" i="2" s="1"/>
  <c r="N86" i="2"/>
  <c r="N85" i="2" s="1"/>
  <c r="M86" i="2"/>
  <c r="M85" i="2" s="1"/>
  <c r="L86" i="2"/>
  <c r="L85" i="2" s="1"/>
  <c r="G86" i="2"/>
  <c r="G85" i="2" s="1"/>
  <c r="F86" i="2"/>
  <c r="F85" i="2" s="1"/>
  <c r="E95" i="2"/>
  <c r="E92" i="2"/>
  <c r="E86" i="2"/>
  <c r="E85" i="2" s="1"/>
  <c r="T57" i="2"/>
  <c r="T53" i="2" s="1"/>
  <c r="S57" i="2"/>
  <c r="R57" i="2"/>
  <c r="Q57" i="2"/>
  <c r="P57" i="2"/>
  <c r="O57" i="2"/>
  <c r="N57" i="2"/>
  <c r="M57" i="2"/>
  <c r="L57" i="2"/>
  <c r="G57" i="2"/>
  <c r="F57" i="2"/>
  <c r="E57" i="2"/>
  <c r="E53" i="2" s="1"/>
  <c r="S55" i="2"/>
  <c r="S54" i="2" s="1"/>
  <c r="R55" i="2"/>
  <c r="R54" i="2" s="1"/>
  <c r="Q55" i="2"/>
  <c r="Q54" i="2" s="1"/>
  <c r="P55" i="2"/>
  <c r="P54" i="2" s="1"/>
  <c r="O55" i="2"/>
  <c r="O54" i="2" s="1"/>
  <c r="N55" i="2"/>
  <c r="N54" i="2" s="1"/>
  <c r="M55" i="2"/>
  <c r="M54" i="2" s="1"/>
  <c r="L55" i="2"/>
  <c r="L54" i="2" s="1"/>
  <c r="G55" i="2"/>
  <c r="G54" i="2" s="1"/>
  <c r="F55" i="2"/>
  <c r="F54" i="2" s="1"/>
  <c r="E98" i="2" l="1"/>
  <c r="E77" i="2"/>
  <c r="T98" i="2"/>
  <c r="S98" i="2"/>
  <c r="R98" i="2"/>
  <c r="Q98" i="2"/>
  <c r="P98" i="2"/>
  <c r="O98" i="2"/>
  <c r="N98" i="2"/>
  <c r="M98" i="2"/>
  <c r="L98" i="2"/>
  <c r="G98" i="2"/>
  <c r="F98" i="2"/>
  <c r="Q77" i="2"/>
  <c r="R77" i="2"/>
  <c r="N77" i="2"/>
  <c r="O77" i="2"/>
  <c r="L77" i="2"/>
  <c r="F77" i="2"/>
  <c r="S77" i="2"/>
  <c r="M77" i="2"/>
  <c r="P77" i="2"/>
  <c r="G77" i="2"/>
  <c r="Q53" i="2"/>
  <c r="N53" i="2"/>
  <c r="S14" i="2"/>
  <c r="R14" i="2"/>
  <c r="Q14" i="2"/>
  <c r="P14" i="2"/>
  <c r="O14" i="2"/>
  <c r="N14" i="2"/>
  <c r="M14" i="2"/>
  <c r="L14" i="2"/>
  <c r="G14" i="2"/>
  <c r="F14" i="2"/>
  <c r="S12" i="2"/>
  <c r="R12" i="2"/>
  <c r="Q12" i="2"/>
  <c r="P12" i="2"/>
  <c r="O12" i="2"/>
  <c r="N12" i="2"/>
  <c r="M12" i="2"/>
  <c r="L12" i="2"/>
  <c r="G12" i="2"/>
  <c r="F12" i="2"/>
  <c r="S10" i="2"/>
  <c r="R10" i="2"/>
  <c r="R9" i="2" s="1"/>
  <c r="Q10" i="2"/>
  <c r="Q9" i="2" s="1"/>
  <c r="P10" i="2"/>
  <c r="O10" i="2"/>
  <c r="N10" i="2"/>
  <c r="N9" i="2" s="1"/>
  <c r="M10" i="2"/>
  <c r="M9" i="2" s="1"/>
  <c r="L10" i="2"/>
  <c r="G10" i="2"/>
  <c r="F10" i="2"/>
  <c r="F9" i="2" s="1"/>
  <c r="E14" i="2"/>
  <c r="E12" i="2"/>
  <c r="E10" i="2"/>
  <c r="E132" i="2"/>
  <c r="S154" i="2"/>
  <c r="R154" i="2"/>
  <c r="Q154" i="2"/>
  <c r="P154" i="2"/>
  <c r="O154" i="2"/>
  <c r="N154" i="2"/>
  <c r="M154" i="2"/>
  <c r="L154" i="2"/>
  <c r="G154" i="2"/>
  <c r="F154" i="2"/>
  <c r="E154" i="2"/>
  <c r="S151" i="2"/>
  <c r="R151" i="2"/>
  <c r="Q151" i="2"/>
  <c r="P151" i="2"/>
  <c r="O151" i="2"/>
  <c r="N151" i="2"/>
  <c r="M151" i="2"/>
  <c r="L151" i="2"/>
  <c r="G151" i="2"/>
  <c r="F151" i="2"/>
  <c r="E151" i="2"/>
  <c r="S147" i="2"/>
  <c r="R147" i="2"/>
  <c r="Q147" i="2"/>
  <c r="P147" i="2"/>
  <c r="O147" i="2"/>
  <c r="N147" i="2"/>
  <c r="M147" i="2"/>
  <c r="L147" i="2"/>
  <c r="G147" i="2"/>
  <c r="F147" i="2"/>
  <c r="E147" i="2"/>
  <c r="S141" i="2"/>
  <c r="R141" i="2"/>
  <c r="Q141" i="2"/>
  <c r="P141" i="2"/>
  <c r="O141" i="2"/>
  <c r="N141" i="2"/>
  <c r="M141" i="2"/>
  <c r="L141" i="2"/>
  <c r="G141" i="2"/>
  <c r="F141" i="2"/>
  <c r="E141" i="2"/>
  <c r="G9" i="2" l="1"/>
  <c r="O9" i="2"/>
  <c r="S9" i="2"/>
  <c r="L9" i="2"/>
  <c r="P9" i="2"/>
  <c r="E9" i="2"/>
  <c r="E131" i="2"/>
  <c r="S137" i="2"/>
  <c r="S132" i="2" s="1"/>
  <c r="S131" i="2" s="1"/>
  <c r="R137" i="2"/>
  <c r="R132" i="2" s="1"/>
  <c r="R131" i="2" s="1"/>
  <c r="Q137" i="2"/>
  <c r="Q132" i="2" s="1"/>
  <c r="Q131" i="2" s="1"/>
  <c r="P137" i="2"/>
  <c r="P132" i="2" s="1"/>
  <c r="P131" i="2" s="1"/>
  <c r="O137" i="2"/>
  <c r="O132" i="2" s="1"/>
  <c r="O131" i="2" s="1"/>
  <c r="N137" i="2"/>
  <c r="N132" i="2" s="1"/>
  <c r="N131" i="2" s="1"/>
  <c r="L137" i="2"/>
  <c r="L132" i="2" s="1"/>
  <c r="L131" i="2" s="1"/>
  <c r="K137" i="2"/>
  <c r="J137" i="2"/>
  <c r="I137" i="2"/>
  <c r="H137" i="2"/>
  <c r="F137" i="2"/>
  <c r="F132" i="2" s="1"/>
  <c r="F131" i="2" s="1"/>
  <c r="S49" i="2" l="1"/>
  <c r="P49" i="2"/>
  <c r="G49" i="2"/>
  <c r="M49" i="2"/>
  <c r="S30" i="2"/>
  <c r="R30" i="2"/>
  <c r="Q30" i="2"/>
  <c r="P30" i="2"/>
  <c r="O30" i="2"/>
  <c r="N30" i="2"/>
  <c r="M30" i="2"/>
  <c r="L30" i="2"/>
  <c r="K30" i="2"/>
  <c r="J30" i="2"/>
  <c r="I30" i="2"/>
  <c r="H30" i="2"/>
  <c r="G30" i="2"/>
  <c r="F30" i="2"/>
  <c r="S252" i="2" l="1"/>
  <c r="R252" i="2"/>
  <c r="P252" i="2"/>
  <c r="O252" i="2"/>
  <c r="M252" i="2"/>
  <c r="L252" i="2"/>
  <c r="G252" i="2"/>
  <c r="F252" i="2"/>
  <c r="S250" i="2"/>
  <c r="R250" i="2"/>
  <c r="P250" i="2"/>
  <c r="O250" i="2"/>
  <c r="M250" i="2"/>
  <c r="L250" i="2"/>
  <c r="G250" i="2"/>
  <c r="F250" i="2"/>
  <c r="S248" i="2"/>
  <c r="S245" i="2" s="1"/>
  <c r="R248" i="2"/>
  <c r="R245" i="2" s="1"/>
  <c r="P248" i="2"/>
  <c r="P245" i="2" s="1"/>
  <c r="O248" i="2"/>
  <c r="O245" i="2" s="1"/>
  <c r="M248" i="2"/>
  <c r="M245" i="2" s="1"/>
  <c r="L248" i="2"/>
  <c r="L245" i="2" s="1"/>
  <c r="G248" i="2"/>
  <c r="G245" i="2" s="1"/>
  <c r="F248" i="2"/>
  <c r="F245" i="2" s="1"/>
  <c r="S243" i="2"/>
  <c r="R243" i="2"/>
  <c r="P243" i="2"/>
  <c r="O243" i="2"/>
  <c r="L243" i="2"/>
  <c r="G243" i="2"/>
  <c r="F243" i="2"/>
  <c r="S237" i="2"/>
  <c r="R237" i="2"/>
  <c r="P237" i="2"/>
  <c r="O237" i="2"/>
  <c r="M237" i="2"/>
  <c r="M236" i="2" s="1"/>
  <c r="L237" i="2"/>
  <c r="L236" i="2" s="1"/>
  <c r="G237" i="2"/>
  <c r="G236" i="2" s="1"/>
  <c r="F237" i="2"/>
  <c r="F236" i="2" s="1"/>
  <c r="J236" i="2"/>
  <c r="H236" i="2"/>
  <c r="R201" i="2"/>
  <c r="R200" i="2" s="1"/>
  <c r="R199" i="2" s="1"/>
  <c r="P201" i="2"/>
  <c r="P200" i="2" s="1"/>
  <c r="P199" i="2" s="1"/>
  <c r="O201" i="2"/>
  <c r="O200" i="2" s="1"/>
  <c r="O199" i="2" s="1"/>
  <c r="L201" i="2"/>
  <c r="L200" i="2" s="1"/>
  <c r="L199" i="2" s="1"/>
  <c r="F200" i="2"/>
  <c r="F199" i="2" s="1"/>
  <c r="J199" i="2"/>
  <c r="H199" i="2"/>
  <c r="K183" i="2"/>
  <c r="J183" i="2"/>
  <c r="I183" i="2"/>
  <c r="H183" i="2"/>
  <c r="K173" i="2"/>
  <c r="J173" i="2"/>
  <c r="I173" i="2"/>
  <c r="H173" i="2"/>
  <c r="J157" i="2"/>
  <c r="H157" i="2"/>
  <c r="K157" i="2"/>
  <c r="I157" i="2"/>
  <c r="G138" i="2"/>
  <c r="K147" i="2"/>
  <c r="K136" i="2" s="1"/>
  <c r="K131" i="2" s="1"/>
  <c r="I147" i="2"/>
  <c r="I136" i="2" s="1"/>
  <c r="I131" i="2" s="1"/>
  <c r="J136" i="2"/>
  <c r="J131" i="2" s="1"/>
  <c r="H136" i="2"/>
  <c r="H131" i="2" s="1"/>
  <c r="K98" i="2"/>
  <c r="J98" i="2"/>
  <c r="I98" i="2"/>
  <c r="H98" i="2"/>
  <c r="K65" i="2"/>
  <c r="J65" i="2"/>
  <c r="I65" i="2"/>
  <c r="H65" i="2"/>
  <c r="S63" i="2"/>
  <c r="S53" i="2" s="1"/>
  <c r="R63" i="2"/>
  <c r="R53" i="2" s="1"/>
  <c r="P63" i="2"/>
  <c r="P53" i="2" s="1"/>
  <c r="O63" i="2"/>
  <c r="O53" i="2" s="1"/>
  <c r="M63" i="2"/>
  <c r="M53" i="2" s="1"/>
  <c r="L63" i="2"/>
  <c r="L53" i="2" s="1"/>
  <c r="G63" i="2"/>
  <c r="G53" i="2" s="1"/>
  <c r="F63" i="2"/>
  <c r="F53" i="2" s="1"/>
  <c r="K53" i="2"/>
  <c r="J53" i="2"/>
  <c r="I53" i="2"/>
  <c r="H53" i="2"/>
  <c r="M48" i="2"/>
  <c r="S48" i="2"/>
  <c r="R48" i="2"/>
  <c r="P48" i="2"/>
  <c r="O48" i="2"/>
  <c r="L48" i="2"/>
  <c r="G48" i="2"/>
  <c r="S44" i="2"/>
  <c r="R44" i="2"/>
  <c r="P44" i="2"/>
  <c r="O44" i="2"/>
  <c r="M44" i="2"/>
  <c r="L44" i="2"/>
  <c r="G44" i="2"/>
  <c r="F44" i="2"/>
  <c r="S39" i="2"/>
  <c r="R39" i="2"/>
  <c r="P39" i="2"/>
  <c r="O39" i="2"/>
  <c r="M39" i="2"/>
  <c r="L39" i="2"/>
  <c r="G39" i="2"/>
  <c r="F39" i="2"/>
  <c r="F38" i="2" s="1"/>
  <c r="K38" i="2"/>
  <c r="J38" i="2"/>
  <c r="I38" i="2"/>
  <c r="H38" i="2"/>
  <c r="S27" i="2"/>
  <c r="R27" i="2"/>
  <c r="Q27" i="2"/>
  <c r="P27" i="2"/>
  <c r="O27" i="2"/>
  <c r="N27" i="2"/>
  <c r="M27" i="2"/>
  <c r="L27" i="2"/>
  <c r="K27" i="2"/>
  <c r="J27" i="2"/>
  <c r="I27" i="2"/>
  <c r="H27" i="2"/>
  <c r="G27" i="2"/>
  <c r="F27" i="2"/>
  <c r="S24" i="2"/>
  <c r="R24" i="2"/>
  <c r="Q24" i="2"/>
  <c r="P24" i="2"/>
  <c r="O24" i="2"/>
  <c r="N24" i="2"/>
  <c r="M24" i="2"/>
  <c r="L24" i="2"/>
  <c r="G24" i="2"/>
  <c r="F24" i="2"/>
  <c r="E24" i="2"/>
  <c r="M21" i="2"/>
  <c r="I21" i="2"/>
  <c r="S17" i="2"/>
  <c r="R17" i="2"/>
  <c r="Q17" i="2"/>
  <c r="P17" i="2"/>
  <c r="O17" i="2"/>
  <c r="N17" i="2"/>
  <c r="M17" i="2"/>
  <c r="L17" i="2"/>
  <c r="G17" i="2"/>
  <c r="F17" i="2"/>
  <c r="E17" i="2"/>
  <c r="K16" i="2"/>
  <c r="J16" i="2"/>
  <c r="I16" i="2"/>
  <c r="H16" i="2"/>
  <c r="K9" i="2"/>
  <c r="J9" i="2"/>
  <c r="I9" i="2"/>
  <c r="S38" i="2" l="1"/>
  <c r="E16" i="2"/>
  <c r="E5" i="2" s="1"/>
  <c r="P236" i="2"/>
  <c r="S236" i="2"/>
  <c r="G16" i="2"/>
  <c r="M16" i="2"/>
  <c r="S16" i="2"/>
  <c r="F16" i="2"/>
  <c r="F5" i="2" s="1"/>
  <c r="L16" i="2"/>
  <c r="N16" i="2"/>
  <c r="N5" i="2" s="1"/>
  <c r="P16" i="2"/>
  <c r="R16" i="2"/>
  <c r="P38" i="2"/>
  <c r="M138" i="2"/>
  <c r="M137" i="2" s="1"/>
  <c r="M132" i="2" s="1"/>
  <c r="M131" i="2" s="1"/>
  <c r="G137" i="2"/>
  <c r="G132" i="2" s="1"/>
  <c r="G131" i="2" s="1"/>
  <c r="G38" i="2"/>
  <c r="M38" i="2"/>
  <c r="O16" i="2"/>
  <c r="Q16" i="2"/>
  <c r="Q5" i="2" s="1"/>
  <c r="L38" i="2"/>
  <c r="O236" i="2"/>
  <c r="R236" i="2"/>
  <c r="O38" i="2"/>
  <c r="R38" i="2"/>
  <c r="L5" i="2" l="1"/>
  <c r="G5" i="2"/>
  <c r="R5" i="2"/>
  <c r="P5" i="2"/>
  <c r="S5" i="2"/>
  <c r="O5" i="2"/>
  <c r="M5" i="2"/>
</calcChain>
</file>

<file path=xl/sharedStrings.xml><?xml version="1.0" encoding="utf-8"?>
<sst xmlns="http://schemas.openxmlformats.org/spreadsheetml/2006/main" count="803" uniqueCount="395">
  <si>
    <t>тыс.руб.</t>
  </si>
  <si>
    <t>№ п/п</t>
  </si>
  <si>
    <t>Наименование муниципальной программы</t>
  </si>
  <si>
    <t>доля</t>
  </si>
  <si>
    <t>2014 год</t>
  </si>
  <si>
    <t>2015 год</t>
  </si>
  <si>
    <t>2016 год</t>
  </si>
  <si>
    <t>Примечания</t>
  </si>
  <si>
    <t>округ</t>
  </si>
  <si>
    <t>район</t>
  </si>
  <si>
    <t>РФ</t>
  </si>
  <si>
    <t>1.</t>
  </si>
  <si>
    <t>Управление муниципальным имуществом Кондинского района на 2014-2016 годы</t>
  </si>
  <si>
    <t>2.</t>
  </si>
  <si>
    <t>Профилактика правонарушений в сфере общественного порядка, безопасности дорожного движения, незаконного оборота и злоупотребления наркотиками в Кондинском районе на 2014-2016 годы"</t>
  </si>
  <si>
    <t>3.</t>
  </si>
  <si>
    <t>Защита населения и территорий от чрезвычайных ситуаций, обеспечение пожарной безопасности в Кондинском районе" на 2014-2020 годы</t>
  </si>
  <si>
    <t>3.1.</t>
  </si>
  <si>
    <t>Задача 1 : Осуществление мероприятий по обеспечению безопасности людей на водных объектах, охране их жизни и здоровья</t>
  </si>
  <si>
    <t>3.1.2.</t>
  </si>
  <si>
    <t>Задача 2: Повышение эффективности мер защиты населения от чрезвычайных ситуаций природного и техногенного характера</t>
  </si>
  <si>
    <t>3.1.3.</t>
  </si>
  <si>
    <t>Задача 3: Создание и поддержание в постоянной готовности муиципальной системы оповещения и информирования населения о чрезвычайных ситуациях</t>
  </si>
  <si>
    <t>3.1.4.</t>
  </si>
  <si>
    <t>Задача 4: Разработка и реализация мер по предупреждению чрезвычайных ситуаций и смягчение их последствий</t>
  </si>
  <si>
    <t>3.2.</t>
  </si>
  <si>
    <t xml:space="preserve">Подпрограмма 2: Укрепление пожарной безопасности в Кондинском районе </t>
  </si>
  <si>
    <t>3.2.1.</t>
  </si>
  <si>
    <t>Задача 1: Противопожарная пропаганда и обучение населения Кондинского района мерам пожарной безопасности</t>
  </si>
  <si>
    <t>3.2.2.</t>
  </si>
  <si>
    <t>Задача 2: Развитие материально-технической базы добровольной пожарной охраны</t>
  </si>
  <si>
    <t>Задача 3: Обеспечение противопожарной защиты населения и объектов муниципальной собственности</t>
  </si>
  <si>
    <t>полигоны</t>
  </si>
  <si>
    <t>3.3.</t>
  </si>
  <si>
    <t>Подпрограмма 3: Материально-техническое и финансовое  обеспечение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</si>
  <si>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3.3.1.</t>
  </si>
  <si>
    <t>Задача 1:  Обеспечение эффективной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</si>
  <si>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Содержание ЕДДС</t>
  </si>
  <si>
    <t>Расходы на спутниковую связь и спец мероприятия для ГО и ЧС</t>
  </si>
  <si>
    <t>Расходы на содержание управления ГО и ЧС</t>
  </si>
  <si>
    <t>4.</t>
  </si>
  <si>
    <t>"Обеспечение доступным и комфортным жильем жителей Кондинского района на 2014-2016 годы"</t>
  </si>
  <si>
    <t>4.1.</t>
  </si>
  <si>
    <t>Подпрограмма 1: Содействие развитию жилищного строительства</t>
  </si>
  <si>
    <t>4.1.1.</t>
  </si>
  <si>
    <t>4.2.</t>
  </si>
  <si>
    <t>Подпрограмма 2: Обеспечение мерами государственной поддержки по улучшению жилищных условий отдельных категорий граждан</t>
  </si>
  <si>
    <t>Обеспечение жильем молодых семей в рамках целевой программы "Жилище"</t>
  </si>
  <si>
    <t>Обеспечение жильем молодых учителей</t>
  </si>
  <si>
    <t>4.2.3.</t>
  </si>
  <si>
    <t>Улучшение жилищных условий ветеранам Великой Отечественной войны</t>
  </si>
  <si>
    <t>4.2.4.</t>
  </si>
  <si>
    <t>Улучшение жилищных условий ветеранам боевых действий, инвалидов, семей, имеющих инвалидов, вставших на учет в качестве нуждающихся в жилых помещениях до 01 января 2005 года</t>
  </si>
  <si>
    <t>4.3.</t>
  </si>
  <si>
    <t>Подпрограмма 3: Обеспечение деятельности отдела жилищной политики администрации Кондинского района</t>
  </si>
  <si>
    <t>4.3.1.</t>
  </si>
  <si>
    <t>5.</t>
  </si>
  <si>
    <t>"Развитие жилищно-коммунального комплекса и повышение энергетической эффективности в Кондинском районе" на 2014-2016 годы</t>
  </si>
  <si>
    <t>6.</t>
  </si>
  <si>
    <t>7.</t>
  </si>
  <si>
    <t>"Развитие  образования в Кондинском районе" на 2014-2020 годы</t>
  </si>
  <si>
    <t>8.</t>
  </si>
  <si>
    <t>Развитие культуры и туризма в Кондинском районе на 2014-2016 годы</t>
  </si>
  <si>
    <t>9.</t>
  </si>
  <si>
    <t>10.</t>
  </si>
  <si>
    <t>Повышение эффективности предоставления финансовой помощи городским и сельским поселениям Кондинского района на 2014-2016 годы</t>
  </si>
  <si>
    <t>11.</t>
  </si>
  <si>
    <t>"Развитие транспортной системы Кондинского района на 2014-2016 годы"</t>
  </si>
  <si>
    <t>12.</t>
  </si>
  <si>
    <t>"Развитие агропромышленного комплекса и рынков сельскохозяйственной продукции, сырья и продовольствия в Кондинском районе на 2014-2016 годы"</t>
  </si>
  <si>
    <t>12.1.</t>
  </si>
  <si>
    <t>13.</t>
  </si>
  <si>
    <t>Социально-экономическое развитие коренных малочисленных народов Севера Кондинского района на 2014-2016 годы"</t>
  </si>
  <si>
    <t>13.1.</t>
  </si>
  <si>
    <t>Подпрограмма 1: Развитие традиционного хозяйствования коренных малочисленных народов с учетом обеспечения защиты исконной среды обитания и традиционного образа жизни</t>
  </si>
  <si>
    <t>13.1.1.</t>
  </si>
  <si>
    <t>Задача 1: Содействие развитию экономики традиционных форм хозяйствования коренных малочисленных народов и, как следствие, увеличение занятости населения</t>
  </si>
  <si>
    <t>13.1.1.1.</t>
  </si>
  <si>
    <t>Осуществление государственной поддрежки юридических и физических лиц из числа коренных малочисленных народов,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предназначенных для пользования объектами животного мира, водными биологическими ресурсами, на приобретение материально-технических средств, на приобретение северных оленей</t>
  </si>
  <si>
    <t>13.1.1.2.</t>
  </si>
  <si>
    <t>Субсидирование продукции традиционной хозяйственной деятельности (пушнина, мясо диких животных, боровой дичи)</t>
  </si>
  <si>
    <t>13.1.1.3.</t>
  </si>
  <si>
    <t>Осуществление государственной поддрежки в виде выплаты единовременной финансовой помощи молодым специалистам из числа коренных малочисленных народов, работающим в местах традиционного проживания и традиционной хозяйственной деятельности, на обустройство быта</t>
  </si>
  <si>
    <t>13.1.1.4.</t>
  </si>
  <si>
    <t>Компенсация расходов на оплату обечения правилам безопасного обращения с оружием и проезда к месту нахождения организации, имеющей право проводить подготовку лиц в целях изучения правил безопасного обращения с оружием</t>
  </si>
  <si>
    <t>14.</t>
  </si>
  <si>
    <t>Информационное общество Кондинского района на 2014-2016</t>
  </si>
  <si>
    <t>15.</t>
  </si>
  <si>
    <t>Комплексное социально-экономическое развитие Кондинского района на 2014-2016 годы</t>
  </si>
  <si>
    <t>16.</t>
  </si>
  <si>
    <t>Развитие физической культуры и спорта в Кондинском районе на 2014-2016 годы</t>
  </si>
  <si>
    <t>17.</t>
  </si>
  <si>
    <t>Развитие малого и среднего предпринимательства  на территории Кондинского района на 2014-2016 годы</t>
  </si>
  <si>
    <t>18.</t>
  </si>
  <si>
    <t>Обеспечение прав и законных интересов населения Кондинского района в отдельных сферах жизнедеятельности на 2014-2016 годы</t>
  </si>
  <si>
    <t>18.1.</t>
  </si>
  <si>
    <t>18.1.1.</t>
  </si>
  <si>
    <t>Задача 1: Совершенствование правовых механизмов профессиональной деятельности муниципальных служащих</t>
  </si>
  <si>
    <t>без фининсирования</t>
  </si>
  <si>
    <t>18.1.2.</t>
  </si>
  <si>
    <t>Задача 2: Совершенствование работы, направленной на применение мер по предупреждению коррупции выявление и разрешение конфликта интересов на муниципальной службе</t>
  </si>
  <si>
    <t>18.1.3.</t>
  </si>
  <si>
    <t>Задача 3: Формирование кадрового состава муниципальной службы, повышение профессиональной компетенции муниципальных служащих и лиц, выключенных в резерв кадров</t>
  </si>
  <si>
    <t>18.1.4.</t>
  </si>
  <si>
    <t>Задача 4: Формирование слвременных условий для обеспечения развития муниципальной службы, повышение уровня открытости и престижа муниципальной службы</t>
  </si>
  <si>
    <t>18.1.5.</t>
  </si>
  <si>
    <t>Задача 5: Организация деятельности управления муниципальной службы и кадровой политики администрации Кондинского района</t>
  </si>
  <si>
    <t>18.2.</t>
  </si>
  <si>
    <t>18.2.1.</t>
  </si>
  <si>
    <t>Задача 1: Организация мероприятий, связанных с дополнительным пенсионным обеспечением отдельных категорий граждан</t>
  </si>
  <si>
    <t>19.</t>
  </si>
  <si>
    <t>Содействие развитию застройки населенных пунктов Кондинского района на 2014-2016 годы</t>
  </si>
  <si>
    <t>Подпрограмма 1: Проведение топографической съемки земель населенных пунктов и создание пунктов опорной межевой сети</t>
  </si>
  <si>
    <t>19.1.1.</t>
  </si>
  <si>
    <t>Задача 1: Обеспечение поселений планово-картографическими материалами, являющимися основой для подготовки проектов планировки и проектов межевания территорий поселений, подготовки кадастровых и градостроительных планов земельных участков, а также необходимыми для планирования жилищного, социального, бытового и иного строительства, прокладки инженерных коммуникаций, развития транспортной и социальной инфраструктур</t>
  </si>
  <si>
    <t>19.2.</t>
  </si>
  <si>
    <t>Подпрограмма 2: Изготовление межевых планов и проведение кадастрового учета земельных участков,</t>
  </si>
  <si>
    <t>19.2.1.</t>
  </si>
  <si>
    <t>Задача 1: Обеспечение проведения государственного кадастрового учетаземельных участков</t>
  </si>
  <si>
    <t>19.3.</t>
  </si>
  <si>
    <t>Подпрограмма 3: Оценка земельных участков</t>
  </si>
  <si>
    <t>19.3.1.</t>
  </si>
  <si>
    <t>Задача 1: Обеспечение проведения оценки земельных участков</t>
  </si>
  <si>
    <t>19.4.</t>
  </si>
  <si>
    <t>Подпрограмма 4: Содержание управления по землеустройству и недропользованию администрации Кондинского района</t>
  </si>
  <si>
    <t>19.4.1.</t>
  </si>
  <si>
    <t>Задача 1: Обеспечение содержания управления по землеустройству и недропользованию администрации Кондинского района</t>
  </si>
  <si>
    <t>20.</t>
  </si>
  <si>
    <t>Формирование на территории Кондинского района градостроительной документации на 2014-2016</t>
  </si>
  <si>
    <t>21.</t>
  </si>
  <si>
    <t>Молодежь Кондинского района  на 2014-2016 годы</t>
  </si>
  <si>
    <t>22.</t>
  </si>
  <si>
    <t>Развитие гражданского общества в Кондинском районе на 2014-2016 годы</t>
  </si>
  <si>
    <t>23.</t>
  </si>
  <si>
    <t>Доступная среда в Кондинском районе на 2014-2016 годы</t>
  </si>
  <si>
    <t>Субвенции</t>
  </si>
  <si>
    <t>2.1.</t>
  </si>
  <si>
    <t>Подпрограмма 1. Профилактика правонарушений</t>
  </si>
  <si>
    <t>Общественные объединения</t>
  </si>
  <si>
    <t>Задача 1. Профилактика правонарушений в общественных местах.</t>
  </si>
  <si>
    <t>Задача 2. Развитие правовой поддержки и правовой грамотности граждан</t>
  </si>
  <si>
    <t>Задача 3. Совершенствование информационного и методического обеспечения профилактики правонарушений, повышение правосознания граждан</t>
  </si>
  <si>
    <t>АИП</t>
  </si>
  <si>
    <t>Задача 4. Создание и совершенствование условий для обеспечения общественного порядка</t>
  </si>
  <si>
    <t>Паспортизация дорог</t>
  </si>
  <si>
    <t>Задача 5. Профилактика правонарушений в сфере безопасности дорожного движения</t>
  </si>
  <si>
    <t>Задача 6. Профилактика рецедивных преступлений</t>
  </si>
  <si>
    <t>Подпрограмма 2. Профилактика незаконного оборота и потребления наркотических средств и психотропных веществ</t>
  </si>
  <si>
    <t>Задача 7. Координация и создание условий для деятельности субъектов профилактики наркомании.</t>
  </si>
  <si>
    <t>телефон доверия</t>
  </si>
  <si>
    <t>Задача 8. Развитие профилактической антинаркотической деятельности</t>
  </si>
  <si>
    <t>Подпрограмма 3. Создание условий дя выполнения функций, направленных на обеспечение прав и законных интересов жителей Кондинского района в отдельных сферах</t>
  </si>
  <si>
    <t>Задача 9. Организация деятельности управления по правовым вопросам</t>
  </si>
  <si>
    <t>Задача 10. Содержание отдела по организации деятельности комиссии по делам несовершеннолетних</t>
  </si>
  <si>
    <t>Подпрограмма 4. Профилактика терроризма и экстремизма</t>
  </si>
  <si>
    <t>Задача 11. Воспитание толерантности через систему образования</t>
  </si>
  <si>
    <t>Задача 12.  Укрепление толерантности и профилактика экстремизма в молодежной среде</t>
  </si>
  <si>
    <t>Задача 13. Укрепление толерантности, содействие национально-культурному взаимодействию, поддержание межконфессионального мира и согласия в Кондинском районе через средства массовой информации</t>
  </si>
  <si>
    <t>Задача 14. Совершенствование норативно-правовой базы по предупреждению терроризма</t>
  </si>
  <si>
    <t>Задача 15. Профилактика и разъяснительная работа среди населения района</t>
  </si>
  <si>
    <t>Задача 16. Мероприятия по укреплению антитеррористической защищенности критически важных и потенциально опасных объектов</t>
  </si>
  <si>
    <t>Задача 17. Подготовка сил и средств, привлекаемых дя решения антитеррористических задач, и организация контроля за осуществлением антитеррористических мероприятий</t>
  </si>
  <si>
    <t>спасательные посты на воде</t>
  </si>
  <si>
    <t>строительство</t>
  </si>
  <si>
    <t xml:space="preserve">Подпрограмма 1 "Обеспечение прав граждан на доступ к культурным ценностям и информации" </t>
  </si>
  <si>
    <t>Задача 1. Создание условий для модернизационного развития общедоступных библиотек Кондинского района</t>
  </si>
  <si>
    <t>Задача 2. Развитие музейного дела и удовлетворение потребности населения в предоставлении доступа к культурным ценностям</t>
  </si>
  <si>
    <t>содержание музеев</t>
  </si>
  <si>
    <t>библиотечное обслуживание (софинансирование 260,44) + содержание библиотек</t>
  </si>
  <si>
    <t>Задача 3. Сохранение и популяризация объектов культурного наследия (памятников истории культуры) народов Российской Федерации, Ханты-Мансийского автономного округа - Югры, расположенных на территории Кондинского района</t>
  </si>
  <si>
    <t>Задача 4. Создание условий для сохранения документального наследия и расширения доступа пользователей к архивным документам</t>
  </si>
  <si>
    <t>Задача 5. Укрепление материально-технической базы учреждений культуры</t>
  </si>
  <si>
    <t>субвенции архив</t>
  </si>
  <si>
    <t>В том числе: "Обеспечение прав граждан на доступ к культурным ценностям и информации"</t>
  </si>
  <si>
    <t>Сельский дом культуры Половинка</t>
  </si>
  <si>
    <t>Задача 6. Обеспечение комплексной безопасности учреждений культуры</t>
  </si>
  <si>
    <t>Подпрограмма 2. "Укрепление единого культурного пространства"</t>
  </si>
  <si>
    <t>в том числе содержание ДШИ</t>
  </si>
  <si>
    <t>Задача 1. Внедрение соревновательных методов и механизмов выявления, сопровождения и развития талантливых детей и молодежи Кондинского района</t>
  </si>
  <si>
    <t>Задача 2. Создание условий для развития профессионального искусства</t>
  </si>
  <si>
    <t xml:space="preserve">Задача 3. Создание благоприятных условий для художественно-творческой деятельности </t>
  </si>
  <si>
    <t>РЦКИ "Конда"</t>
  </si>
  <si>
    <t>Задача 4. Стимулирование культурного разнообразия, создания в Кондинском районе условий для диалога и взаимодействия культур</t>
  </si>
  <si>
    <t>Задача 5. Создание действенной адресной системы поддержки деятелей культуры и искусства</t>
  </si>
  <si>
    <t>Подпрограмма 3. "Развитие внутреннего и въездного туризма"</t>
  </si>
  <si>
    <t>Задача 1. Формирование эффективного механизма управления в сфере туризма</t>
  </si>
  <si>
    <t>Задача 2. Информационное, инновационное и методическое обеспечение туристической отрасли</t>
  </si>
  <si>
    <t>Задача 3. Продвижение туристических возможностей на российском и международном рынках</t>
  </si>
  <si>
    <t>Задача 1. Осуществление функций исполнительного орагана муниципальной власти Кондинского района по реализации единой государственной политики в отрасли культура</t>
  </si>
  <si>
    <t>Задача 2. Усиление социальной направленности культурной политики</t>
  </si>
  <si>
    <t>Подпрограмма 5. "Празднование 90-летнего юбилея Кондинского района"</t>
  </si>
  <si>
    <t>Подпрограмма 4. "Совершенствование системы управления в культуре и архивном деле Кондинского района</t>
  </si>
  <si>
    <t>Задача 1. Подготовка и проведение культурно-массовых мероприятий, издательской деятельности</t>
  </si>
  <si>
    <t>з/п</t>
  </si>
  <si>
    <t>Задача 2. Материально-техническое обеспечение мероприятий</t>
  </si>
  <si>
    <t>Задача 1.Совершенствование системы управления муниципальным имуществом</t>
  </si>
  <si>
    <t>Подпрограмма 1. Управление и распоряжение муниципальным имуществом Кондинского района</t>
  </si>
  <si>
    <t>Задача 2. Получение субсидии в целях обеспечения страховой защиты имущества Кондинского района</t>
  </si>
  <si>
    <t>Задача 3. Обеспечение условий для выполнения функций, возложенных на комитет</t>
  </si>
  <si>
    <t>страхование</t>
  </si>
  <si>
    <t xml:space="preserve">паспортизация </t>
  </si>
  <si>
    <t>Подпрограмма 1: Организация и обеспечение мероприятий в сфере гражданской обороны, защиты населения и территорий Кондинского района от чрезвычайных ситуаций</t>
  </si>
  <si>
    <t>Задача 1: Повышение доступности и качества образовательных услуг, эффективности работы систем дошкольного, общего и дополнительного образования</t>
  </si>
  <si>
    <t>"Обеспечение экологической безопасности Кондинского района" на 2014-2016 годы</t>
  </si>
  <si>
    <t>Задача 1. Стимулироване застройщиков</t>
  </si>
  <si>
    <t>1.1. Выкуп жилых помещений для расселения граждан, проживающих в жилых помещениях непригодных для проживания, предоставление жилья по договору социального найма, найма жилого помещения для служебного пользования</t>
  </si>
  <si>
    <t>софинансирование</t>
  </si>
  <si>
    <t>Обеспечение жильем детей-сирот, детей, оставшихся без попечения родителей, детей из числа сирот, детей, оставшихся без попечения родителей</t>
  </si>
  <si>
    <t>Обеспечение реализации отделом жилищной политики администрации Кондинского районасвоих функций и полномочий</t>
  </si>
  <si>
    <t>Задача 1. "Распространение среди всех групп населения экологических знаний и формирование экологически мотивированных культурных навыков"</t>
  </si>
  <si>
    <t>Корректировка проекта строительства санкционированной свалки в с. Болчары</t>
  </si>
  <si>
    <t>Организация и проведение экологических и природоохранных мероприятий (в том числе конкурсов)</t>
  </si>
  <si>
    <t>Задача 2. "Совершенствование нормативно-правой и методической базы и информационно-аналитическое обеспечение экологически безопасного обращения с отходами"</t>
  </si>
  <si>
    <t>Разработка генеральных схем санитарной очистки территорий муниципальных образований</t>
  </si>
  <si>
    <t>Разработка правил обращения с отходами в муниципальных образованиях Кондинского района, в том числе по отдельным видам отходов</t>
  </si>
  <si>
    <t>Организация общественных обсуждений объектов капитального строительства</t>
  </si>
  <si>
    <t>Поощрение победителей ежегодного "Смотра-конкурса на лучшее санитарное состояние населенных пунктов городских и сельских поселений городских и сельских поселений Кондинского района"</t>
  </si>
  <si>
    <t>Задача 3. "Формирование производственно-технологической базы по обращению с отходами"</t>
  </si>
  <si>
    <t>Предоставление субсидии на возмещение недополученных доходов и затрат организациям, осуществляющим реализацию услуги по утилизации (захоронению) твердых бытовых отходов от населения</t>
  </si>
  <si>
    <t>Задача 4. "Рекультивация земель, подвергшихся загрязнению отходами потребления"</t>
  </si>
  <si>
    <t>Разработка проектной документации на рекультивацию свалок</t>
  </si>
  <si>
    <t>Рекультивация объектов и несанкционированных мест размещения твёрдых бытовых отходов</t>
  </si>
  <si>
    <t>Подпрограмма 1. "Регулирование качества окружающей среды в Кондинском районе" (подпрограмма 1 автономного округа)</t>
  </si>
  <si>
    <t>Проектирование строительства санкционированной свалки в пгт. Куминский</t>
  </si>
  <si>
    <t>Капитальные вложения в объекты муниципальной собственности (строительство полигона ТБО в пгт. Мортка, пгт. Кондинское, пгт. Куминский)</t>
  </si>
  <si>
    <t>Подпрограмма 2 "Развитие системы обращения с отходами производства и потребления" (подпрограмма 3 автономного округа)</t>
  </si>
  <si>
    <t>Формирование реестра объектов размещения твердых бытовых отходов (в том числе несанкционированных свалок)</t>
  </si>
  <si>
    <t>Устройство площадок временного накопления твердых бытовых отходов в населенных пунктах</t>
  </si>
  <si>
    <t>Проведение мероприятий международной экологической акции  "Спасти и сохранить"</t>
  </si>
  <si>
    <t>Подпрограмма 1 «Общее образование. Дополнительное образование детей»</t>
  </si>
  <si>
    <t>Задача 3. Развитие системы дополнительного образования детей</t>
  </si>
  <si>
    <t>Задача 4. Финансовое обеспечение функций по реализации единой государственной политики и нормативному правовому регулированию, оказанию государственных услуг в сфере образования, социальной поддержки и социальной защиты обучающихся и работников образовательных организаций</t>
  </si>
  <si>
    <t>Подпрограмма 2 «Система оценки качества образования и информационная прозрачность системы образования»</t>
  </si>
  <si>
    <t>Задача 1. 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</si>
  <si>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Задача 2. Обеспечение информационной прозрачности образовательных организаций, размещение на сайтах нормативно закрепленного перечня сведений о своей деятельности</t>
  </si>
  <si>
    <t>Подпрограмма 3 «Дети Конды»</t>
  </si>
  <si>
    <t>Задача 1. Развитие системы выявления, поддержки и сопровождения молодых талантов</t>
  </si>
  <si>
    <t>Задача 2. Вовлечение молодежи в социальную активную деятельность, развитие детских и молодежных общественных организаций и объединений</t>
  </si>
  <si>
    <t>Задача 3. Социализация молодых людей, оказавшихся в трудной жизненной ситуации</t>
  </si>
  <si>
    <t>Задача 4. Создание условий для развития гражданско-, военно-патриотических качеств обучающихся</t>
  </si>
  <si>
    <t>Задача 5. Повышение уровня физической подготовленности молодежи к военной службе</t>
  </si>
  <si>
    <t>Подпрограмма 4 «Организация отдыха и оздоровления детей»</t>
  </si>
  <si>
    <t>Задача 1. Организация отдыха детей в оздоровительных лагерях с дневным пребыванием детей</t>
  </si>
  <si>
    <t>Задача 2. Организация отдыха и оздоровления детей в оздоровительных учреждениях различных типов</t>
  </si>
  <si>
    <t>Задача 3. Создание условий для организации досуга детей и развития малозатратных форм отдыха</t>
  </si>
  <si>
    <t>Задача 4. Обеспечение временного трудоустройства несовершеннолетних в свободное от учебы время в летний период</t>
  </si>
  <si>
    <t>Задача 5. Укрепление материально-технической базы детских оздоровительных учреждений</t>
  </si>
  <si>
    <t>Задача 7. Реализация мер кадровой политики, направленной на обеспечение отдыха и оздоровления детей</t>
  </si>
  <si>
    <t>Подпрограмма 5 «Управленческие и педагогические кадры»</t>
  </si>
  <si>
    <t>Задача 1. Формирование кадровых ресурсов системы дошкольного, общего и дополнительного образования</t>
  </si>
  <si>
    <t>Подпрограмма 6 «Укрепление материально-технической базы образовательных учреждений»</t>
  </si>
  <si>
    <t>Задача 1. Оснащение материально-технической базы образовательных организаций в соответствии с современными требованиями</t>
  </si>
  <si>
    <t>Задача 2. Обеспечение комплексной безопасности и комфортных условий образовательного процесса в общем образовании и дополнительном образовании детей</t>
  </si>
  <si>
    <t>Задача 3. Развитие инфраструктуры общего и дошкольного образования детей</t>
  </si>
  <si>
    <t>Задача 4. Укрепление материально-технической базы детских оздоровительных учреждений</t>
  </si>
  <si>
    <t>Подпрограмма 7 «Организация деятельности в области образования на территории Кондинского района»</t>
  </si>
  <si>
    <t>Задача 1. Повышение качества управления в сфере образования, обеспечения деятельности по реализации полномочий.</t>
  </si>
  <si>
    <t>Задача 2. Формирование здоровьесберегающей образовательной среды, обеспечивающей сохранение здоровья воспитанников, обучающихся и педагогов</t>
  </si>
  <si>
    <t>Задача 6. Обеспечение мер безопасности при организации оздоровительной кампании и создание комфортных условий пребывания в учреждениях, обеспечивающих отдых и оздоровление детей на территории Кондинского района</t>
  </si>
  <si>
    <t>Задача 2: Развитие инновационного потенциала педагогов общего и дополнительного образования</t>
  </si>
  <si>
    <t>Расчет и распределение средств бюджета Кондинского района, направляемых на предоставление поселениям дотаций на выравни-вание бюджетной обеспеченности</t>
  </si>
  <si>
    <t>Расчет и распределение дотаций на обеспечение сбалансированности местных бюджетов</t>
  </si>
  <si>
    <t>Предоставление муниципальным образованиям грантов (дотаций) на поощрение за достижение наиболее высоких показателей качества организации и осуществления бюджетного процесса в муниципальных образованиях</t>
  </si>
  <si>
    <t>Предоставление муниципальным образованиям грантов (дотаций) по итогам конкурсов</t>
  </si>
  <si>
    <t>Управление муниципальными финансами в муниципальном образовании Кондинский район на 2014-2016 годы</t>
  </si>
  <si>
    <t>Подпрограмма 1 «Нормативное правовое регулирование в сфере бюджетного процесса и его совершенствование»</t>
  </si>
  <si>
    <t>Задача 1 «Совершенствование нормативного правового регулирования в сфере бюджетного процесса»</t>
  </si>
  <si>
    <t>Задача 2 «Организация планирования, исполнения бюджета района и формирование отчетности об исполнении бюджета района»</t>
  </si>
  <si>
    <t>Задача 3 «Создание системы управления и оценки качества предоставляемых муниципальных услуг»</t>
  </si>
  <si>
    <t>Задача 4 «Совершенствование системы оценки качества финансового менеджмента, осуществляемого главными распорядителями средств бюджета района, главными администраторами доходов бюджета района»</t>
  </si>
  <si>
    <t>Задача 5 «Обеспечение эффективного функционирования комитета по финансам»</t>
  </si>
  <si>
    <t>Подпрограмма II «Управление муниципальным долгом района»</t>
  </si>
  <si>
    <t>Задача 1 «Эффективное управление муниципальным долгом района»</t>
  </si>
  <si>
    <t>Подпрограмма III «Контроль в финансово-бюджетной сфере»</t>
  </si>
  <si>
    <t>Задача 1. «Обеспечение своевременного контроля в финансово-бюджетной сфере»</t>
  </si>
  <si>
    <t>Подпрограмма I. Дорожное хозяйство</t>
  </si>
  <si>
    <t>Задача  1. Строительство подъездных автомобильных дорог к д. Сотник и п. Ямки</t>
  </si>
  <si>
    <t>Задача 2. Строительство, реконструкция, капитальный ремонт и ремонт внутрипоселковых дорог района</t>
  </si>
  <si>
    <t>Подпрограмма II. Предоставление субсидий предприятиям на организацию транспортного обслуживания населения на межпоселенческих маршрутах Кондинского района</t>
  </si>
  <si>
    <t>Задача 1. Предоставление субсидий предприятиям автомобильного транспорта</t>
  </si>
  <si>
    <t>Задача 2. Предоставление субсидий предприятиям воздушного транспорта</t>
  </si>
  <si>
    <t>Задача 3. Предоставление субсидий предприятиям водного транспорта</t>
  </si>
  <si>
    <t>Подпрограмма III. Заработная плата работников комитета по развитию производств и инфраструктуры администрации Кондинского района»</t>
  </si>
  <si>
    <t>Задача. Обеспечение деятельности работников комитета по развитию производств и инфраструктуры администрации Кондинского района</t>
  </si>
  <si>
    <t>Подпрограмма I "Развитие растениеводства, переработки и реализации продукции растениеводства"</t>
  </si>
  <si>
    <t xml:space="preserve">Задача 1. Увеличение объемов производства и переработка основных  видов продукции растениеводства </t>
  </si>
  <si>
    <t>Подпрограмма II "Развитие животноводства, переработки и реализации продукции животноводства"</t>
  </si>
  <si>
    <t xml:space="preserve">Задача 1. Развитие молочного животноводства </t>
  </si>
  <si>
    <t xml:space="preserve">Задача 2. Развитие социально значимых отраслей животноводства </t>
  </si>
  <si>
    <t>Подпрограмма III "Поддержка малых форм хозяйствования"</t>
  </si>
  <si>
    <t xml:space="preserve">Задача 1. Поддержка дальнейшего развития малых форм хозяйствования </t>
  </si>
  <si>
    <t>Подпрограмма IV "Повышение эффективности использования и развития потенциала рыбохозяйственного комплекса"</t>
  </si>
  <si>
    <t>Задача 1. Техническое перевооружение рыбного промысла и флота, обеспечение воспроизводства и увеличения рыбных ресурсов</t>
  </si>
  <si>
    <t>Подпрограмма V "Развитие системы заготовки и переработки дикоросов"</t>
  </si>
  <si>
    <t>Задача 1. Создание благоприятных условий для развития заготовки и переработки дикоросов</t>
  </si>
  <si>
    <t>Подпрограмма VI "Устойчивое развитие сельских территорий"</t>
  </si>
  <si>
    <t>Задача 1. Создание условий устойчивого развития сельских территорий</t>
  </si>
  <si>
    <t>Подпрограмма VII "Обеспечение стабильной благополучной эпизотической обстановки в муниципальном образовании Кондинский район и защита населения</t>
  </si>
  <si>
    <t>Задача 1. Защита населения от болезней общих для человека и животных</t>
  </si>
  <si>
    <t>Задача 1. Развитие и сопровождение инфраструктуры электронного правительства</t>
  </si>
  <si>
    <t>Задача 2. Развитие технической и технологической основы формирования электронного правительства.</t>
  </si>
  <si>
    <t>Задача 3. Обеспечение деятельности комитета по информационным технологиям и связи</t>
  </si>
  <si>
    <t>Использование информационно-коммуникационных технологий для обеспечения безопасности жизнедеятельности населения</t>
  </si>
  <si>
    <t>Подпрограмма I "Комплексное социально-экономическое развитие"</t>
  </si>
  <si>
    <t>Задача 1 "Создание новых и сохранение действующих высокопроизводительных рабочих мест"</t>
  </si>
  <si>
    <t>Задача 2 "Поддержка инвестиционных и инновационных проектов"</t>
  </si>
  <si>
    <t>Задача 3 "Создание новых и модернизация действующих производств"</t>
  </si>
  <si>
    <t>Подпрограмма II "Совершенствование системы муниципального стратегического управления"</t>
  </si>
  <si>
    <t>Задача 1 "Разработка целеполагающих документов"</t>
  </si>
  <si>
    <t>Задача 2 "Проведение комплексного мониторинга развития "</t>
  </si>
  <si>
    <t>Подпрограмма III "Совершенствование государственного и муниципального управления"</t>
  </si>
  <si>
    <t>Задача 1 "Оптимизация предоставления государственных и муниципальных услуг, в том числе путем организации их предоставления по принципу "одного окна"</t>
  </si>
  <si>
    <t>Подпрограмма IV "Формирование благоприятной инвестиционной среды"</t>
  </si>
  <si>
    <t>Задача 1 "Создание условий для инвестиционной и инновационной деятельности"</t>
  </si>
  <si>
    <t>Подпрограмма I "Развитие массовой физической культуры и спорта"</t>
  </si>
  <si>
    <t>Задача 1. Развитие массовой физической культуры и спорта, популяризация физической культуры и массового спорта среди различных групп населения, пропаганда здорового образа жизни, развитие спортивной инфраструктуры - развитие материально-технической базы спортивных учреждений, обеспечение комплексной безопасности</t>
  </si>
  <si>
    <t>Подпрограмма II "Развитие детско-юношеского спорта, спорта высших достижений, спорта лиц с инвалидностью"</t>
  </si>
  <si>
    <t>Задача 2. Подготовка спортивного резерва, обеспечение участия спортсменов и сборных команд района в спортивных мероприятиях различного уровня</t>
  </si>
  <si>
    <t>Подпрограмма III "Управление отраслью физической культуры и спорта"</t>
  </si>
  <si>
    <t>Задача 3. Обеспечение осуществления переданных полномочий органам исполнительно власти в области физической культуры и спорта</t>
  </si>
  <si>
    <t>Цель: Повышение роли малого и среднего предпринимательства в экономике Кондинского района</t>
  </si>
  <si>
    <t>Задача 4. Обеспечение деятельности отдела по поддержке и развитию предпринимательства и торговле администрации Кондинского района</t>
  </si>
  <si>
    <t>Задача 1. Совершенствование нормативной правовой базы, регулирующей предпринимательскую деятельность.</t>
  </si>
  <si>
    <t>Задача 2. Мониторинг и информационное сопровождение деятельности субъектов малого и среднего предпринимательства.</t>
  </si>
  <si>
    <t>Задача 3. Совершенствование механизмов финансовой и имущественной поддержки предпринимательства.</t>
  </si>
  <si>
    <t>Подпрограмма 1 "Развитие муниципальной службы и кадрового резерва"</t>
  </si>
  <si>
    <t>Подпрограмма II "Дополнительное пенсионное обеспечение отдельных категорий граждан"</t>
  </si>
  <si>
    <t>Задача 1 Обеспечение населенных пунктов района документацией по планировке территорий.</t>
  </si>
  <si>
    <t>Подпрограмма II «Корректировка документов территориального планирования»</t>
  </si>
  <si>
    <t>Задача 1 Обеспечение городских и сельских поселений документами территориального планирования</t>
  </si>
  <si>
    <t>Подпрограмма I «Разработка документации по планировке территорий».</t>
  </si>
  <si>
    <t>Подпрограмма III Содержание управления архитектуры и градостроительства администрации Кондинского района</t>
  </si>
  <si>
    <t>Задача 1 Обеспечение содержания управления архитектуры и градостроительства администрации Кондинского района</t>
  </si>
  <si>
    <t>Подпрограмма 1. Талантливая молодежь Конды</t>
  </si>
  <si>
    <t>Задача 1. Создать условия для всестороннего творческого и инновационного развития потенциала молодежи</t>
  </si>
  <si>
    <t>Подпрограмма 2. Импульс Конды</t>
  </si>
  <si>
    <t>Задача 2. Создать условия для вовлечения молодёжи в социальную, активную деятельность, развитие детских и молодёжных объединений</t>
  </si>
  <si>
    <t>Подпрограмма 3. Управление молодежной политикой</t>
  </si>
  <si>
    <t>Задача 3. Создать условия для повышения качества оказания услуг для молодёжи</t>
  </si>
  <si>
    <t>Подпрограмма 4. Патриотическое воспитание</t>
  </si>
  <si>
    <t>Задача 4. Создать условия для развития гражданско-, военно-патриотических качеств молодежи; формирование механизмов повышения качества подготовки допризывной молодёжи</t>
  </si>
  <si>
    <t>Подпрограмма 5. Работа с детьми и молодежью в рамках муниципального задания</t>
  </si>
  <si>
    <t>Задача 5. Обеспечить предоставление услуг по работе с детьми и молодежью</t>
  </si>
  <si>
    <t>Подпрограмма I «Развитие местного самоуправления в Кондинском районе»</t>
  </si>
  <si>
    <t>Задача 1 Обеспечение взаимодействия администрации Кондинского района с органами местного самоуправления городских и сельских поселений Кондинского района</t>
  </si>
  <si>
    <t>Задача 2 Профориентация молодежи с целью обеспечения притока молодых квалифицированных кадров на муниципальную службу</t>
  </si>
  <si>
    <t>Задача 3. Обеспечение взаимодействия главы администрации Кондинского района с органами местного самоуправления городских и сельских поселений Кондинского района, оказание организационно-правовой, информационно-методической помощи и подготовки проектов НПА органам местного самоуправления городских и сельских поселений Кондинского района</t>
  </si>
  <si>
    <t>Подпрограмма II «Поддержка социально ориентированных некоммерческих организаций»</t>
  </si>
  <si>
    <t>Задача 1. Развивать гражданское общество и расширять участие общественных организаций в решении вопросов местного самоуправления, повышать социальную активность населения</t>
  </si>
  <si>
    <t>Задача 2. Формирование системы консультативной поддержки деятельности социально ориентированным некоммерческим организациям. Содействовать развитию практики благотворительной деятельности граждан и организаций</t>
  </si>
  <si>
    <t>Задача 3. Создавать систему информационной поддержки и популяризации деятельности социально ориентированных некоммерческих организаций.</t>
  </si>
  <si>
    <t>Задача 4. Формировать открытую и конкурентную систему финансовой поддержки социально ориентированным некоммерческим организациям путем проведения механизмов конкурсного предоставления муниципальных грантов социально ориентированным некоммерческим организациям</t>
  </si>
  <si>
    <t>Задача 5. Содействовать развитию практики благотворительной деятельности граждан и организаций, а также распространению добровольнической деятельности</t>
  </si>
  <si>
    <t xml:space="preserve">I Цель: Формирование доступной среды жизнедеятельности для инвалидов и других маломобильных групп населения </t>
  </si>
  <si>
    <t xml:space="preserve">Задача 1: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Кондинском районе </t>
  </si>
  <si>
    <t>Задача 1. "Повышение эффективности, качества и надежности поставки коммунальных ресурсов"</t>
  </si>
  <si>
    <t>Задача 1. "Повышение эффективности управления и содержания общего имущества многоквартирных домов"</t>
  </si>
  <si>
    <t>Задача 1. " Недопущение роста платы населения и приравненных к нему категорий потребителей  за поставляемые ресурсы"</t>
  </si>
  <si>
    <t>Задача 1 "Повышение энергетической эффективности при производстве и передаче энергетических ресурсов"</t>
  </si>
  <si>
    <t>Задача 1. Научные, исследовательские и технологические разработки</t>
  </si>
  <si>
    <t>Задача 2. Организация деятельности по исполнению муниципальной программы</t>
  </si>
  <si>
    <t xml:space="preserve">Подпрограмма 1. "Создание условий для обеспечения качественными  коммунальными услугами" </t>
  </si>
  <si>
    <t>Подпрограмма 2. "Содействие проведению капитального ремонта многоквартирных домов" (подпрограмма 2 автономного округа)</t>
  </si>
  <si>
    <t>Подпрограмма 3. "Обеспечение равных прав потребителей на получение энергетических ресурсов" (подпрограмма 4  автономного округа)</t>
  </si>
  <si>
    <t>Подпрограмма 4 "Повышение энергоэффективности в отраслях экономики" (подпрограмма 6 автономного округа)</t>
  </si>
  <si>
    <t xml:space="preserve">Подпрограмма 5 "Обеспечение реализации муниципальной программы" (подпрограмма 7 автономного округа) </t>
  </si>
  <si>
    <t>Подпрограмма 2.  Обеспечение страховой защиты имущества Кондинского района</t>
  </si>
  <si>
    <t>Подпрограмма 3. Организационно-техническое и финансовое обеспечение комитета</t>
  </si>
  <si>
    <t>мфц</t>
  </si>
  <si>
    <t>ИТОГО по всем муниципальным программам</t>
  </si>
  <si>
    <t>Утверждено в бюджете</t>
  </si>
  <si>
    <t>% обеспеченности</t>
  </si>
  <si>
    <t>Задача 4: Формирование современных условий для обеспечения развития муниципальной службы, повышение уровня открытости и престижа муниципальной службы</t>
  </si>
  <si>
    <t>план</t>
  </si>
  <si>
    <t>касса</t>
  </si>
  <si>
    <t>% исполнения</t>
  </si>
  <si>
    <t>ОБ</t>
  </si>
  <si>
    <t>МБ</t>
  </si>
  <si>
    <t>ВСЕГО</t>
  </si>
  <si>
    <t>№ п/п ЦСР</t>
  </si>
  <si>
    <t>БР</t>
  </si>
  <si>
    <t xml:space="preserve">Сводный анализ исполнения муниципальных программ за 2016 год </t>
  </si>
  <si>
    <t>Профилактика терроризма и экстремизма, гармонизация межэтнических и межкультурных отношений, укрепление толерантности в сельском поселении Болчары на 2014-2017   годы и на плановый период до 2020 года</t>
  </si>
  <si>
    <t>Молодежь сельского поселения Болчары на 2014 -2017  годы и на плановый период до 2020 года</t>
  </si>
  <si>
    <t>Развитие культуры 2014 – 2017 годы и на плановый период до 2020 года</t>
  </si>
  <si>
    <t>Благоустройство муниципального образования  сельское поселение Болчары на 2014 – 2016 годы и на плановый период до 2020 года</t>
  </si>
  <si>
    <t>Развитие исторических и иных местных традиций в связи с юбилейной датой села Болчары и села Алтай на 2015-2017 годы</t>
  </si>
  <si>
    <t>Пожарная безопасность на территории муниципального образования сельского поселения Болчары на 2015-2017 годы</t>
  </si>
  <si>
    <t>Реконструкция, капитальный ремонт и содержание дорог в сельском поселение Болчары на 2014 -2017 годы и на плановый период до 2020 года</t>
  </si>
  <si>
    <t>план 2016</t>
  </si>
  <si>
    <t>касса 2016</t>
  </si>
  <si>
    <t>% исполнения 2016</t>
  </si>
  <si>
    <t xml:space="preserve">Итого </t>
  </si>
  <si>
    <t>Исполнитель:</t>
  </si>
  <si>
    <t>Начальник отдела по экономике и финансам А.А. Михайлюк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</si>
</sst>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i/>
      <sz val="11"/>
      <color theme="1"/>
      <name val="Times New Roman"/>
      <family val="1"/>
      <charset val="204"/>
    </font>
    <font>
      <b/>
      <sz val="11"/>
      <color rgb="FFFF0000"/>
      <name val="Times New Roman"/>
      <family val="1"/>
      <charset val="204"/>
    </font>
    <font>
      <sz val="11"/>
      <color rgb="FFFF0000"/>
      <name val="Times New Roman"/>
      <family val="1"/>
      <charset val="204"/>
    </font>
    <font>
      <sz val="11"/>
      <color rgb="FF00B0F0"/>
      <name val="Times New Roman"/>
      <family val="1"/>
      <charset val="204"/>
    </font>
    <font>
      <b/>
      <sz val="12"/>
      <color theme="1"/>
      <name val="Times New Roman"/>
      <family val="1"/>
      <charset val="204"/>
    </font>
    <font>
      <b/>
      <i/>
      <sz val="11"/>
      <color theme="1"/>
      <name val="Times New Roman"/>
      <family val="1"/>
      <charset val="204"/>
    </font>
    <font>
      <b/>
      <i/>
      <sz val="10"/>
      <color theme="1"/>
      <name val="Times New Roman"/>
      <family val="1"/>
      <charset val="204"/>
    </font>
    <font>
      <b/>
      <sz val="11"/>
      <name val="Times New Roman"/>
      <family val="1"/>
      <charset val="204"/>
    </font>
    <font>
      <sz val="16"/>
      <color theme="1"/>
      <name val="Times New Roman"/>
      <family val="1"/>
      <charset val="204"/>
    </font>
    <font>
      <b/>
      <sz val="11"/>
      <color theme="1"/>
      <name val="Calibri"/>
      <family val="2"/>
      <charset val="204"/>
      <scheme val="minor"/>
    </font>
    <font>
      <sz val="10"/>
      <color theme="1"/>
      <name val="Calibri"/>
      <family val="2"/>
      <charset val="204"/>
      <scheme val="minor"/>
    </font>
    <font>
      <sz val="12"/>
      <color theme="1"/>
      <name val="Calibri"/>
      <family val="2"/>
      <charset val="204"/>
      <scheme val="minor"/>
    </font>
  </fonts>
  <fills count="1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FFFFFF"/>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1">
    <xf numFmtId="0" fontId="0" fillId="0" borderId="0"/>
  </cellStyleXfs>
  <cellXfs count="225">
    <xf numFmtId="0" fontId="0" fillId="0" borderId="0" xfId="0"/>
    <xf numFmtId="0" fontId="1" fillId="0" borderId="0" xfId="0" applyFont="1"/>
    <xf numFmtId="0" fontId="1" fillId="0" borderId="1" xfId="0" applyFont="1" applyBorder="1"/>
    <xf numFmtId="0" fontId="1" fillId="2" borderId="1" xfId="0" applyFont="1" applyFill="1" applyBorder="1"/>
    <xf numFmtId="0" fontId="1" fillId="3" borderId="1" xfId="0" applyFont="1" applyFill="1" applyBorder="1"/>
    <xf numFmtId="0" fontId="1" fillId="0" borderId="6" xfId="0" applyFont="1" applyBorder="1"/>
    <xf numFmtId="0" fontId="1" fillId="2" borderId="6" xfId="0" applyFont="1" applyFill="1" applyBorder="1"/>
    <xf numFmtId="0" fontId="1" fillId="3" borderId="6" xfId="0" applyFont="1" applyFill="1" applyBorder="1"/>
    <xf numFmtId="0" fontId="3" fillId="2" borderId="2" xfId="0" applyFont="1" applyFill="1" applyBorder="1"/>
    <xf numFmtId="0" fontId="3" fillId="4" borderId="6" xfId="0" applyFont="1" applyFill="1" applyBorder="1" applyAlignment="1">
      <alignment horizontal="justify" vertical="top" wrapText="1"/>
    </xf>
    <xf numFmtId="0" fontId="3" fillId="2" borderId="6" xfId="0" applyFont="1" applyFill="1" applyBorder="1"/>
    <xf numFmtId="2" fontId="3" fillId="5" borderId="6" xfId="0" applyNumberFormat="1" applyFont="1" applyFill="1" applyBorder="1"/>
    <xf numFmtId="2" fontId="3" fillId="2" borderId="6" xfId="0" applyNumberFormat="1" applyFont="1" applyFill="1" applyBorder="1"/>
    <xf numFmtId="2" fontId="3" fillId="3" borderId="6" xfId="0" applyNumberFormat="1" applyFont="1" applyFill="1" applyBorder="1"/>
    <xf numFmtId="0" fontId="4" fillId="2" borderId="6" xfId="0" applyFont="1" applyFill="1" applyBorder="1" applyAlignment="1">
      <alignment horizontal="justify" vertical="top" wrapText="1"/>
    </xf>
    <xf numFmtId="0" fontId="3" fillId="2" borderId="0" xfId="0" applyFont="1" applyFill="1"/>
    <xf numFmtId="0" fontId="1" fillId="0" borderId="2" xfId="0" applyFont="1" applyBorder="1"/>
    <xf numFmtId="0" fontId="1" fillId="0" borderId="6" xfId="0" applyFont="1" applyBorder="1" applyAlignment="1">
      <alignment horizontal="justify" vertical="top" wrapText="1"/>
    </xf>
    <xf numFmtId="2" fontId="1" fillId="5" borderId="6" xfId="0" applyNumberFormat="1" applyFont="1" applyFill="1" applyBorder="1"/>
    <xf numFmtId="2" fontId="1" fillId="3" borderId="6" xfId="0" applyNumberFormat="1" applyFont="1" applyFill="1" applyBorder="1"/>
    <xf numFmtId="0" fontId="5" fillId="0" borderId="6" xfId="0" applyFont="1" applyBorder="1" applyAlignment="1">
      <alignment horizontal="justify" vertical="top" wrapText="1"/>
    </xf>
    <xf numFmtId="0" fontId="1" fillId="6" borderId="2" xfId="0" applyFont="1" applyFill="1" applyBorder="1"/>
    <xf numFmtId="0" fontId="1" fillId="6" borderId="6" xfId="0" applyFont="1" applyFill="1" applyBorder="1" applyAlignment="1">
      <alignment horizontal="justify" vertical="top" wrapText="1"/>
    </xf>
    <xf numFmtId="0" fontId="1" fillId="6" borderId="6" xfId="0" applyFont="1" applyFill="1" applyBorder="1"/>
    <xf numFmtId="2" fontId="1" fillId="6" borderId="6" xfId="0" applyNumberFormat="1" applyFont="1" applyFill="1" applyBorder="1"/>
    <xf numFmtId="0" fontId="5" fillId="6" borderId="6" xfId="0" applyFont="1" applyFill="1" applyBorder="1" applyAlignment="1">
      <alignment horizontal="justify" vertical="top" wrapText="1"/>
    </xf>
    <xf numFmtId="0" fontId="1" fillId="6" borderId="0" xfId="0" applyFont="1" applyFill="1"/>
    <xf numFmtId="0" fontId="1" fillId="7" borderId="6" xfId="0" applyFont="1" applyFill="1" applyBorder="1" applyAlignment="1">
      <alignment horizontal="justify" vertical="top" wrapText="1"/>
    </xf>
    <xf numFmtId="2" fontId="1" fillId="2" borderId="6" xfId="0" applyNumberFormat="1" applyFont="1" applyFill="1" applyBorder="1"/>
    <xf numFmtId="2" fontId="1" fillId="0" borderId="6" xfId="0" applyNumberFormat="1" applyFont="1" applyBorder="1"/>
    <xf numFmtId="0" fontId="6" fillId="8" borderId="6" xfId="0" applyFont="1" applyFill="1" applyBorder="1" applyAlignment="1">
      <alignment horizontal="justify" vertical="top" wrapText="1"/>
    </xf>
    <xf numFmtId="0" fontId="1" fillId="8" borderId="6" xfId="0" applyFont="1" applyFill="1" applyBorder="1" applyAlignment="1">
      <alignment horizontal="justify" vertical="top" wrapText="1"/>
    </xf>
    <xf numFmtId="2" fontId="1" fillId="5" borderId="6" xfId="0" applyNumberFormat="1" applyFont="1" applyFill="1" applyBorder="1" applyAlignment="1">
      <alignment horizontal="right"/>
    </xf>
    <xf numFmtId="2" fontId="1" fillId="3" borderId="6" xfId="0" applyNumberFormat="1" applyFont="1" applyFill="1" applyBorder="1" applyAlignment="1">
      <alignment horizontal="right"/>
    </xf>
    <xf numFmtId="0" fontId="1" fillId="0" borderId="0" xfId="0" applyFont="1" applyAlignment="1">
      <alignment horizontal="justify" vertical="top"/>
    </xf>
    <xf numFmtId="0" fontId="1" fillId="2" borderId="6" xfId="0" applyFont="1" applyFill="1" applyBorder="1" applyAlignment="1">
      <alignment horizontal="justify" vertical="top" wrapText="1"/>
    </xf>
    <xf numFmtId="0" fontId="7" fillId="2" borderId="6" xfId="0" applyFont="1" applyFill="1" applyBorder="1"/>
    <xf numFmtId="0" fontId="3" fillId="3" borderId="6" xfId="0" applyFont="1" applyFill="1" applyBorder="1"/>
    <xf numFmtId="0" fontId="3" fillId="9" borderId="6" xfId="0" applyFont="1" applyFill="1" applyBorder="1" applyAlignment="1">
      <alignment horizontal="justify" vertical="top" wrapText="1"/>
    </xf>
    <xf numFmtId="14" fontId="3" fillId="2" borderId="2" xfId="0" applyNumberFormat="1" applyFont="1" applyFill="1" applyBorder="1"/>
    <xf numFmtId="0" fontId="1" fillId="6" borderId="0" xfId="0" applyFont="1" applyFill="1" applyAlignment="1">
      <alignment horizontal="justify" vertical="top"/>
    </xf>
    <xf numFmtId="0" fontId="3" fillId="0" borderId="2" xfId="0" applyFont="1" applyBorder="1"/>
    <xf numFmtId="0" fontId="3" fillId="10" borderId="6" xfId="0" applyFont="1" applyFill="1" applyBorder="1" applyAlignment="1">
      <alignment horizontal="justify" vertical="top" wrapText="1"/>
    </xf>
    <xf numFmtId="0" fontId="3" fillId="0" borderId="6" xfId="0" applyFont="1" applyBorder="1"/>
    <xf numFmtId="2" fontId="7" fillId="2" borderId="6" xfId="0" applyNumberFormat="1" applyFont="1" applyFill="1" applyBorder="1"/>
    <xf numFmtId="2" fontId="7" fillId="3" borderId="6" xfId="0" applyNumberFormat="1" applyFont="1" applyFill="1" applyBorder="1"/>
    <xf numFmtId="0" fontId="4" fillId="0" borderId="6" xfId="0" applyFont="1" applyBorder="1" applyAlignment="1">
      <alignment horizontal="justify" vertical="top" wrapText="1"/>
    </xf>
    <xf numFmtId="0" fontId="3" fillId="0" borderId="0" xfId="0" applyFont="1"/>
    <xf numFmtId="14" fontId="1" fillId="0" borderId="2" xfId="0" applyNumberFormat="1" applyFont="1" applyBorder="1"/>
    <xf numFmtId="0" fontId="8" fillId="7" borderId="6" xfId="0" applyFont="1" applyFill="1" applyBorder="1" applyAlignment="1">
      <alignment horizontal="justify" vertical="top" wrapText="1"/>
    </xf>
    <xf numFmtId="0" fontId="8" fillId="0" borderId="6" xfId="0" applyFont="1" applyBorder="1"/>
    <xf numFmtId="2" fontId="8" fillId="5" borderId="6" xfId="0" applyNumberFormat="1" applyFont="1" applyFill="1" applyBorder="1"/>
    <xf numFmtId="2" fontId="8" fillId="2" borderId="6" xfId="0" applyNumberFormat="1" applyFont="1" applyFill="1" applyBorder="1"/>
    <xf numFmtId="2" fontId="8" fillId="0" borderId="6" xfId="0" applyNumberFormat="1" applyFont="1" applyBorder="1"/>
    <xf numFmtId="2" fontId="8" fillId="3" borderId="6" xfId="0" applyNumberFormat="1" applyFont="1" applyFill="1" applyBorder="1"/>
    <xf numFmtId="0" fontId="8" fillId="0" borderId="6" xfId="0" applyFont="1" applyBorder="1" applyAlignment="1">
      <alignment horizontal="justify" vertical="top" wrapText="1"/>
    </xf>
    <xf numFmtId="0" fontId="6" fillId="7" borderId="6" xfId="0" applyFont="1" applyFill="1" applyBorder="1" applyAlignment="1">
      <alignment horizontal="justify" vertical="top" wrapText="1"/>
    </xf>
    <xf numFmtId="0" fontId="3" fillId="4" borderId="6" xfId="0" applyFont="1" applyFill="1" applyBorder="1" applyAlignment="1">
      <alignment horizontal="justify" vertical="top"/>
    </xf>
    <xf numFmtId="16" fontId="1" fillId="0" borderId="2" xfId="0" applyNumberFormat="1" applyFont="1" applyBorder="1"/>
    <xf numFmtId="16" fontId="1" fillId="6" borderId="2" xfId="0" applyNumberFormat="1" applyFont="1" applyFill="1" applyBorder="1"/>
    <xf numFmtId="2" fontId="9" fillId="0" borderId="6" xfId="0" applyNumberFormat="1" applyFont="1" applyBorder="1"/>
    <xf numFmtId="0" fontId="3" fillId="8" borderId="2" xfId="0" applyFont="1" applyFill="1" applyBorder="1"/>
    <xf numFmtId="0" fontId="3" fillId="8" borderId="6" xfId="0" applyFont="1" applyFill="1" applyBorder="1"/>
    <xf numFmtId="2" fontId="3" fillId="8" borderId="6" xfId="0" applyNumberFormat="1" applyFont="1" applyFill="1" applyBorder="1"/>
    <xf numFmtId="0" fontId="4" fillId="8" borderId="6" xfId="0" applyFont="1" applyFill="1" applyBorder="1" applyAlignment="1">
      <alignment horizontal="justify" vertical="top" wrapText="1"/>
    </xf>
    <xf numFmtId="0" fontId="3" fillId="8" borderId="0" xfId="0" applyFont="1" applyFill="1"/>
    <xf numFmtId="2" fontId="3" fillId="0" borderId="6" xfId="0" applyNumberFormat="1" applyFont="1" applyBorder="1"/>
    <xf numFmtId="0" fontId="3" fillId="11" borderId="6" xfId="0" applyFont="1" applyFill="1" applyBorder="1" applyAlignment="1">
      <alignment horizontal="justify" vertical="top" wrapText="1"/>
    </xf>
    <xf numFmtId="0" fontId="1" fillId="11" borderId="6" xfId="0" applyFont="1" applyFill="1" applyBorder="1" applyAlignment="1">
      <alignment horizontal="justify" vertical="top" wrapText="1"/>
    </xf>
    <xf numFmtId="2" fontId="1" fillId="8" borderId="6" xfId="0" applyNumberFormat="1" applyFont="1" applyFill="1" applyBorder="1"/>
    <xf numFmtId="2" fontId="8" fillId="8" borderId="6" xfId="0" applyNumberFormat="1" applyFont="1" applyFill="1" applyBorder="1"/>
    <xf numFmtId="0" fontId="1" fillId="0" borderId="0" xfId="0" applyFont="1" applyAlignment="1">
      <alignment horizontal="justify" vertical="top" wrapText="1"/>
    </xf>
    <xf numFmtId="0" fontId="5" fillId="2" borderId="6" xfId="0" applyFont="1" applyFill="1" applyBorder="1" applyAlignment="1">
      <alignment horizontal="center" vertical="top" wrapText="1"/>
    </xf>
    <xf numFmtId="0" fontId="1" fillId="2" borderId="2" xfId="0" applyFont="1" applyFill="1" applyBorder="1"/>
    <xf numFmtId="0" fontId="3" fillId="6" borderId="2" xfId="0" applyFont="1" applyFill="1" applyBorder="1"/>
    <xf numFmtId="0" fontId="5" fillId="8" borderId="6" xfId="0" applyFont="1" applyFill="1" applyBorder="1" applyAlignment="1">
      <alignment horizontal="center" vertical="top" wrapText="1"/>
    </xf>
    <xf numFmtId="0" fontId="1" fillId="8" borderId="6" xfId="0" applyFont="1" applyFill="1" applyBorder="1"/>
    <xf numFmtId="0" fontId="10" fillId="0" borderId="6" xfId="0" applyFont="1" applyBorder="1"/>
    <xf numFmtId="0" fontId="5" fillId="0" borderId="6" xfId="0" applyFont="1" applyBorder="1"/>
    <xf numFmtId="0" fontId="8" fillId="0" borderId="0" xfId="0" applyFont="1"/>
    <xf numFmtId="0" fontId="1" fillId="2" borderId="0" xfId="0" applyFont="1" applyFill="1"/>
    <xf numFmtId="0" fontId="1" fillId="3" borderId="0" xfId="0" applyFont="1" applyFill="1"/>
    <xf numFmtId="0" fontId="5" fillId="0" borderId="0" xfId="0" applyFont="1" applyBorder="1"/>
    <xf numFmtId="0" fontId="1" fillId="0" borderId="0" xfId="0" applyFont="1" applyBorder="1"/>
    <xf numFmtId="2" fontId="1" fillId="2" borderId="0" xfId="0" applyNumberFormat="1" applyFont="1" applyFill="1"/>
    <xf numFmtId="2" fontId="1" fillId="3" borderId="0" xfId="0" applyNumberFormat="1" applyFont="1" applyFill="1"/>
    <xf numFmtId="0" fontId="11" fillId="8" borderId="6" xfId="0" applyFont="1" applyFill="1" applyBorder="1" applyAlignment="1">
      <alignment horizontal="justify" vertical="top" wrapText="1"/>
    </xf>
    <xf numFmtId="0" fontId="1" fillId="8" borderId="2" xfId="0" applyFont="1" applyFill="1" applyBorder="1"/>
    <xf numFmtId="0" fontId="3" fillId="12" borderId="6" xfId="0" applyFont="1" applyFill="1" applyBorder="1" applyAlignment="1">
      <alignment horizontal="justify" vertical="top" wrapText="1"/>
    </xf>
    <xf numFmtId="0" fontId="6" fillId="0" borderId="6" xfId="0" applyFont="1" applyBorder="1" applyAlignment="1">
      <alignment horizontal="justify" vertical="top" wrapText="1"/>
    </xf>
    <xf numFmtId="0" fontId="11" fillId="0" borderId="6" xfId="0" applyFont="1" applyBorder="1" applyAlignment="1">
      <alignment horizontal="justify" vertical="top" wrapText="1"/>
    </xf>
    <xf numFmtId="0" fontId="11" fillId="0" borderId="2" xfId="0" applyFont="1" applyBorder="1"/>
    <xf numFmtId="0" fontId="11" fillId="0" borderId="6" xfId="0" applyFont="1" applyBorder="1"/>
    <xf numFmtId="2" fontId="11" fillId="2" borderId="6" xfId="0" applyNumberFormat="1" applyFont="1" applyFill="1" applyBorder="1"/>
    <xf numFmtId="0" fontId="12" fillId="0" borderId="6" xfId="0" applyFont="1" applyBorder="1" applyAlignment="1">
      <alignment horizontal="justify" vertical="top" wrapText="1"/>
    </xf>
    <xf numFmtId="0" fontId="11" fillId="0" borderId="0" xfId="0" applyFont="1"/>
    <xf numFmtId="0" fontId="1" fillId="0" borderId="6" xfId="0" applyFont="1" applyBorder="1" applyAlignment="1">
      <alignment horizontal="justify" vertical="top"/>
    </xf>
    <xf numFmtId="2" fontId="11" fillId="5" borderId="6" xfId="0" applyNumberFormat="1" applyFont="1" applyFill="1" applyBorder="1"/>
    <xf numFmtId="2" fontId="11" fillId="0" borderId="6" xfId="0" applyNumberFormat="1" applyFont="1" applyBorder="1"/>
    <xf numFmtId="0" fontId="5" fillId="2" borderId="6" xfId="0" applyFont="1" applyFill="1" applyBorder="1" applyAlignment="1">
      <alignment horizontal="justify" vertical="top" wrapText="1"/>
    </xf>
    <xf numFmtId="0" fontId="11" fillId="2" borderId="2" xfId="0" applyFont="1" applyFill="1" applyBorder="1"/>
    <xf numFmtId="0" fontId="11" fillId="2" borderId="6" xfId="0" applyFont="1" applyFill="1" applyBorder="1"/>
    <xf numFmtId="0" fontId="12" fillId="2" borderId="6" xfId="0" applyFont="1" applyFill="1" applyBorder="1" applyAlignment="1">
      <alignment horizontal="justify" vertical="top" wrapText="1"/>
    </xf>
    <xf numFmtId="0" fontId="11" fillId="2" borderId="0" xfId="0" applyFont="1" applyFill="1"/>
    <xf numFmtId="0" fontId="1" fillId="13" borderId="2" xfId="0" applyFont="1" applyFill="1" applyBorder="1"/>
    <xf numFmtId="0" fontId="1" fillId="13" borderId="6" xfId="0" applyFont="1" applyFill="1" applyBorder="1" applyAlignment="1">
      <alignment horizontal="justify" vertical="top" wrapText="1"/>
    </xf>
    <xf numFmtId="0" fontId="1" fillId="13" borderId="6" xfId="0" applyFont="1" applyFill="1" applyBorder="1"/>
    <xf numFmtId="2" fontId="1" fillId="13" borderId="6" xfId="0" applyNumberFormat="1" applyFont="1" applyFill="1" applyBorder="1"/>
    <xf numFmtId="0" fontId="5" fillId="13" borderId="6" xfId="0" applyFont="1" applyFill="1" applyBorder="1" applyAlignment="1">
      <alignment horizontal="justify" vertical="top" wrapText="1"/>
    </xf>
    <xf numFmtId="0" fontId="1" fillId="13" borderId="0" xfId="0" applyFont="1" applyFill="1"/>
    <xf numFmtId="0" fontId="1" fillId="13" borderId="0" xfId="0" applyFont="1" applyFill="1" applyAlignment="1">
      <alignment horizontal="justify" vertical="top"/>
    </xf>
    <xf numFmtId="0" fontId="3" fillId="12" borderId="6" xfId="0" applyFont="1" applyFill="1" applyBorder="1" applyAlignment="1">
      <alignment horizontal="justify" vertical="top"/>
    </xf>
    <xf numFmtId="0" fontId="1" fillId="8" borderId="6" xfId="0" applyFont="1" applyFill="1" applyBorder="1" applyAlignment="1">
      <alignment horizontal="justify" vertical="top"/>
    </xf>
    <xf numFmtId="0" fontId="1" fillId="0" borderId="6" xfId="0" applyFont="1" applyBorder="1" applyAlignment="1">
      <alignment horizontal="justify" vertical="top" wrapText="1"/>
    </xf>
    <xf numFmtId="0" fontId="1" fillId="14" borderId="1" xfId="0" applyFont="1" applyFill="1" applyBorder="1"/>
    <xf numFmtId="0" fontId="1" fillId="14" borderId="6" xfId="0" applyFont="1" applyFill="1" applyBorder="1"/>
    <xf numFmtId="0" fontId="3" fillId="14" borderId="6" xfId="0" applyFont="1" applyFill="1" applyBorder="1"/>
    <xf numFmtId="0" fontId="11" fillId="14" borderId="6" xfId="0" applyFont="1" applyFill="1" applyBorder="1"/>
    <xf numFmtId="2" fontId="3" fillId="14" borderId="6" xfId="0" applyNumberFormat="1" applyFont="1" applyFill="1" applyBorder="1"/>
    <xf numFmtId="2" fontId="1" fillId="14" borderId="6" xfId="0" applyNumberFormat="1" applyFont="1" applyFill="1" applyBorder="1"/>
    <xf numFmtId="0" fontId="3" fillId="14" borderId="0" xfId="0" applyFont="1" applyFill="1"/>
    <xf numFmtId="2" fontId="7" fillId="14" borderId="6" xfId="0" applyNumberFormat="1" applyFont="1" applyFill="1" applyBorder="1"/>
    <xf numFmtId="2" fontId="8" fillId="14" borderId="6" xfId="0" applyNumberFormat="1" applyFont="1" applyFill="1" applyBorder="1"/>
    <xf numFmtId="2" fontId="11" fillId="14" borderId="6" xfId="0" applyNumberFormat="1" applyFont="1" applyFill="1" applyBorder="1"/>
    <xf numFmtId="0" fontId="1" fillId="14" borderId="0" xfId="0" applyFont="1" applyFill="1"/>
    <xf numFmtId="2" fontId="13" fillId="2" borderId="6" xfId="0" applyNumberFormat="1" applyFont="1" applyFill="1" applyBorder="1"/>
    <xf numFmtId="0" fontId="11" fillId="8" borderId="6" xfId="0" applyFont="1" applyFill="1" applyBorder="1" applyAlignment="1">
      <alignment horizontal="justify" vertical="top"/>
    </xf>
    <xf numFmtId="0" fontId="1" fillId="0" borderId="6" xfId="0" applyFont="1" applyBorder="1" applyAlignment="1">
      <alignment horizontal="justify" vertical="top" wrapText="1"/>
    </xf>
    <xf numFmtId="0" fontId="3" fillId="8" borderId="6" xfId="0" applyFont="1" applyFill="1" applyBorder="1" applyAlignment="1">
      <alignment horizontal="justify" vertical="top" wrapText="1"/>
    </xf>
    <xf numFmtId="0" fontId="6" fillId="11" borderId="6" xfId="0" applyFont="1" applyFill="1" applyBorder="1" applyAlignment="1">
      <alignment horizontal="justify" vertical="top" wrapText="1"/>
    </xf>
    <xf numFmtId="0" fontId="13" fillId="12" borderId="6" xfId="0" applyFont="1" applyFill="1" applyBorder="1" applyAlignment="1">
      <alignment horizontal="justify" vertical="top" wrapText="1"/>
    </xf>
    <xf numFmtId="0" fontId="1" fillId="0" borderId="6" xfId="0" applyFont="1" applyBorder="1" applyAlignment="1">
      <alignment horizontal="center"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3" fillId="15" borderId="6" xfId="0" applyFont="1" applyFill="1" applyBorder="1" applyAlignment="1">
      <alignment horizontal="justify" vertical="top" wrapText="1"/>
    </xf>
    <xf numFmtId="0" fontId="1" fillId="7" borderId="6" xfId="0" applyFont="1" applyFill="1" applyBorder="1" applyAlignment="1">
      <alignment horizontal="justify" vertical="top"/>
    </xf>
    <xf numFmtId="0" fontId="11" fillId="3" borderId="6" xfId="0" applyFont="1" applyFill="1" applyBorder="1"/>
    <xf numFmtId="0" fontId="3" fillId="3" borderId="0" xfId="0" applyFont="1" applyFill="1"/>
    <xf numFmtId="2" fontId="11" fillId="3" borderId="6" xfId="0" applyNumberFormat="1" applyFont="1" applyFill="1" applyBorder="1"/>
    <xf numFmtId="0" fontId="3" fillId="12" borderId="2" xfId="0" applyFont="1" applyFill="1" applyBorder="1"/>
    <xf numFmtId="0" fontId="3" fillId="12" borderId="6" xfId="0" applyFont="1" applyFill="1" applyBorder="1"/>
    <xf numFmtId="2" fontId="3" fillId="12" borderId="6" xfId="0" applyNumberFormat="1" applyFont="1" applyFill="1" applyBorder="1"/>
    <xf numFmtId="0" fontId="3" fillId="12" borderId="0" xfId="0" applyFont="1" applyFill="1"/>
    <xf numFmtId="0" fontId="5" fillId="12" borderId="6" xfId="0" applyFont="1" applyFill="1" applyBorder="1" applyAlignment="1">
      <alignment horizontal="center" vertical="top" wrapText="1"/>
    </xf>
    <xf numFmtId="0" fontId="14" fillId="0" borderId="6" xfId="0" applyFont="1" applyBorder="1" applyAlignment="1">
      <alignment horizontal="justify" vertical="top" wrapText="1"/>
    </xf>
    <xf numFmtId="164" fontId="11" fillId="2" borderId="6" xfId="0" applyNumberFormat="1" applyFont="1" applyFill="1" applyBorder="1"/>
    <xf numFmtId="164" fontId="3" fillId="8" borderId="6" xfId="0" applyNumberFormat="1" applyFont="1" applyFill="1" applyBorder="1"/>
    <xf numFmtId="164" fontId="11" fillId="12" borderId="6" xfId="0" applyNumberFormat="1" applyFont="1" applyFill="1" applyBorder="1"/>
    <xf numFmtId="2" fontId="7" fillId="12" borderId="6" xfId="0" applyNumberFormat="1" applyFont="1" applyFill="1" applyBorder="1"/>
    <xf numFmtId="0" fontId="1" fillId="12" borderId="2" xfId="0" applyFont="1" applyFill="1" applyBorder="1"/>
    <xf numFmtId="0" fontId="1" fillId="12" borderId="0" xfId="0" applyFont="1" applyFill="1"/>
    <xf numFmtId="0" fontId="3" fillId="12" borderId="6" xfId="0" applyFont="1" applyFill="1" applyBorder="1" applyAlignment="1">
      <alignment horizontal="justify" vertical="justify" wrapText="1"/>
    </xf>
    <xf numFmtId="0" fontId="11" fillId="8" borderId="6" xfId="0" applyFont="1" applyFill="1" applyBorder="1" applyAlignment="1">
      <alignment horizontal="justify" vertical="justify" wrapText="1"/>
    </xf>
    <xf numFmtId="0" fontId="1" fillId="8" borderId="6" xfId="0" applyFont="1" applyFill="1" applyBorder="1" applyAlignment="1">
      <alignment horizontal="justify" vertical="justify" wrapText="1"/>
    </xf>
    <xf numFmtId="0" fontId="11" fillId="0" borderId="6" xfId="0" applyFont="1" applyBorder="1" applyAlignment="1">
      <alignment horizontal="justify" vertical="justify" wrapText="1"/>
    </xf>
    <xf numFmtId="0" fontId="1" fillId="0" borderId="6" xfId="0" applyFont="1" applyBorder="1" applyAlignment="1">
      <alignment horizontal="justify" vertical="justify" wrapText="1"/>
    </xf>
    <xf numFmtId="0" fontId="1" fillId="7" borderId="6" xfId="0" applyFont="1" applyFill="1" applyBorder="1" applyAlignment="1">
      <alignment horizontal="justify" vertical="justify" wrapText="1"/>
    </xf>
    <xf numFmtId="0" fontId="1" fillId="13" borderId="6" xfId="0" applyFont="1" applyFill="1" applyBorder="1" applyAlignment="1">
      <alignment horizontal="justify" vertical="justify" wrapText="1"/>
    </xf>
    <xf numFmtId="0" fontId="1" fillId="13" borderId="0" xfId="0" applyFont="1" applyFill="1" applyAlignment="1">
      <alignment horizontal="justify" vertical="justify"/>
    </xf>
    <xf numFmtId="0" fontId="3" fillId="12" borderId="6" xfId="0" applyFont="1" applyFill="1" applyBorder="1" applyAlignment="1">
      <alignment horizontal="justify" vertical="justify"/>
    </xf>
    <xf numFmtId="0" fontId="6" fillId="8" borderId="6" xfId="0" applyFont="1" applyFill="1" applyBorder="1" applyAlignment="1">
      <alignment horizontal="justify" vertical="justify" wrapText="1"/>
    </xf>
    <xf numFmtId="0" fontId="11" fillId="8" borderId="6" xfId="0" applyFont="1" applyFill="1" applyBorder="1" applyAlignment="1">
      <alignment horizontal="justify" vertical="justify"/>
    </xf>
    <xf numFmtId="0" fontId="1" fillId="8" borderId="6" xfId="0" applyFont="1" applyFill="1" applyBorder="1" applyAlignment="1">
      <alignment horizontal="justify" vertical="justify"/>
    </xf>
    <xf numFmtId="0" fontId="1" fillId="7" borderId="6" xfId="0" applyFont="1" applyFill="1" applyBorder="1" applyAlignment="1">
      <alignment horizontal="justify" vertical="justify"/>
    </xf>
    <xf numFmtId="0" fontId="6" fillId="0" borderId="6" xfId="0" applyFont="1" applyBorder="1" applyAlignment="1">
      <alignment horizontal="justify" vertical="justify" wrapText="1"/>
    </xf>
    <xf numFmtId="0" fontId="1" fillId="0" borderId="6" xfId="0" applyFont="1" applyBorder="1" applyAlignment="1">
      <alignment horizontal="justify" vertical="justify"/>
    </xf>
    <xf numFmtId="0" fontId="3" fillId="11" borderId="6" xfId="0" applyFont="1" applyFill="1" applyBorder="1" applyAlignment="1">
      <alignment horizontal="justify" vertical="justify" wrapText="1"/>
    </xf>
    <xf numFmtId="0" fontId="1" fillId="11" borderId="6" xfId="0" applyFont="1" applyFill="1" applyBorder="1" applyAlignment="1">
      <alignment horizontal="justify" vertical="justify" wrapText="1"/>
    </xf>
    <xf numFmtId="0" fontId="6" fillId="11" borderId="6" xfId="0" applyFont="1" applyFill="1" applyBorder="1" applyAlignment="1">
      <alignment horizontal="justify" vertical="justify" wrapText="1"/>
    </xf>
    <xf numFmtId="0" fontId="13" fillId="12" borderId="6" xfId="0" applyFont="1" applyFill="1" applyBorder="1" applyAlignment="1">
      <alignment horizontal="justify" vertical="justify" wrapText="1"/>
    </xf>
    <xf numFmtId="0" fontId="3" fillId="8" borderId="6" xfId="0" applyFont="1" applyFill="1" applyBorder="1" applyAlignment="1">
      <alignment horizontal="justify" vertical="justify" wrapText="1"/>
    </xf>
    <xf numFmtId="0" fontId="1" fillId="12" borderId="6" xfId="0" applyFont="1" applyFill="1" applyBorder="1"/>
    <xf numFmtId="4" fontId="0" fillId="0" borderId="6" xfId="0" applyNumberFormat="1" applyBorder="1"/>
    <xf numFmtId="0" fontId="1" fillId="0" borderId="6" xfId="0" applyFont="1" applyBorder="1" applyAlignment="1">
      <alignment horizontal="center" vertical="top" wrapText="1"/>
    </xf>
    <xf numFmtId="0" fontId="2" fillId="0" borderId="0" xfId="0" applyFont="1" applyBorder="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3" xfId="0" applyFont="1" applyFill="1" applyBorder="1" applyAlignment="1">
      <alignment horizontal="center"/>
    </xf>
    <xf numFmtId="0" fontId="1" fillId="14" borderId="2" xfId="0" applyFont="1" applyFill="1" applyBorder="1" applyAlignment="1">
      <alignment horizontal="center"/>
    </xf>
    <xf numFmtId="0" fontId="1" fillId="14" borderId="4" xfId="0" applyFont="1" applyFill="1" applyBorder="1" applyAlignment="1">
      <alignment horizontal="center"/>
    </xf>
    <xf numFmtId="0" fontId="1" fillId="14" borderId="5"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wrapText="1"/>
    </xf>
    <xf numFmtId="0" fontId="1" fillId="0" borderId="14" xfId="0" applyFont="1" applyBorder="1" applyAlignment="1">
      <alignment horizontal="center" wrapText="1"/>
    </xf>
    <xf numFmtId="0" fontId="1" fillId="0" borderId="9" xfId="0" applyFont="1" applyBorder="1" applyAlignment="1">
      <alignment horizontal="justify" vertical="top" wrapText="1"/>
    </xf>
    <xf numFmtId="0" fontId="17" fillId="0" borderId="0" xfId="0" applyFont="1" applyAlignment="1">
      <alignment horizontal="center"/>
    </xf>
    <xf numFmtId="0" fontId="16" fillId="0" borderId="15"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4" fontId="0" fillId="8" borderId="6" xfId="0" applyNumberFormat="1" applyFill="1" applyBorder="1"/>
    <xf numFmtId="10" fontId="0" fillId="8" borderId="6" xfId="0" applyNumberFormat="1" applyFill="1" applyBorder="1"/>
    <xf numFmtId="0" fontId="0" fillId="8" borderId="0" xfId="0" applyFill="1"/>
    <xf numFmtId="0" fontId="15" fillId="8" borderId="0" xfId="0" applyFont="1" applyFill="1"/>
    <xf numFmtId="0" fontId="1" fillId="8" borderId="10" xfId="0" applyFont="1" applyFill="1" applyBorder="1" applyAlignment="1">
      <alignment horizontal="center"/>
    </xf>
    <xf numFmtId="0" fontId="1" fillId="8" borderId="11" xfId="0" applyFont="1" applyFill="1" applyBorder="1" applyAlignment="1">
      <alignment horizontal="center"/>
    </xf>
    <xf numFmtId="0" fontId="1" fillId="8" borderId="12" xfId="0" applyFont="1" applyFill="1" applyBorder="1" applyAlignment="1">
      <alignment horizontal="center"/>
    </xf>
    <xf numFmtId="0" fontId="1" fillId="8" borderId="13" xfId="0" applyFont="1" applyFill="1" applyBorder="1" applyAlignment="1">
      <alignment horizontal="center"/>
    </xf>
    <xf numFmtId="0" fontId="0" fillId="8" borderId="6" xfId="0" applyFill="1" applyBorder="1"/>
    <xf numFmtId="0" fontId="2" fillId="16" borderId="6" xfId="0" applyFont="1" applyFill="1" applyBorder="1" applyAlignment="1">
      <alignment horizontal="justify" vertical="center" wrapText="1"/>
    </xf>
    <xf numFmtId="0" fontId="1" fillId="0" borderId="7" xfId="0" applyFont="1" applyFill="1" applyBorder="1" applyAlignment="1">
      <alignment horizontal="center"/>
    </xf>
    <xf numFmtId="0" fontId="1" fillId="8" borderId="7" xfId="0" applyFont="1" applyFill="1" applyBorder="1" applyAlignment="1">
      <alignment horizontal="center"/>
    </xf>
    <xf numFmtId="0" fontId="1" fillId="8" borderId="17" xfId="0" applyFont="1" applyFill="1" applyBorder="1" applyAlignment="1">
      <alignment horizontal="center"/>
    </xf>
    <xf numFmtId="0" fontId="3" fillId="8" borderId="16" xfId="0" applyFont="1" applyFill="1" applyBorder="1" applyAlignment="1">
      <alignment horizontal="center"/>
    </xf>
    <xf numFmtId="0" fontId="2" fillId="16" borderId="6" xfId="0" applyFont="1" applyFill="1" applyBorder="1" applyAlignment="1">
      <alignment horizontal="center" vertical="center" wrapText="1"/>
    </xf>
    <xf numFmtId="4" fontId="15" fillId="8" borderId="6" xfId="0" applyNumberFormat="1" applyFont="1" applyFill="1" applyBorder="1"/>
    <xf numFmtId="10" fontId="15" fillId="8" borderId="6" xfId="0" applyNumberFormat="1" applyFont="1" applyFill="1" applyBorder="1"/>
    <xf numFmtId="0" fontId="2" fillId="16" borderId="6" xfId="0" applyFont="1" applyFill="1" applyBorder="1" applyAlignment="1">
      <alignment vertical="center" wrapText="1"/>
    </xf>
    <xf numFmtId="0" fontId="2" fillId="16" borderId="0" xfId="0" applyFont="1" applyFill="1" applyBorder="1" applyAlignment="1">
      <alignment horizontal="justify" vertical="center" wrapText="1"/>
    </xf>
    <xf numFmtId="0" fontId="0" fillId="8" borderId="0" xfId="0" applyFill="1" applyBorder="1"/>
    <xf numFmtId="0" fontId="15" fillId="8" borderId="0" xfId="0" applyFont="1" applyFill="1" applyBorder="1"/>
    <xf numFmtId="0" fontId="1" fillId="0" borderId="7" xfId="0" applyFont="1" applyBorder="1" applyAlignment="1">
      <alignment horizontal="justify" vertical="top" wrapText="1"/>
    </xf>
    <xf numFmtId="0" fontId="0" fillId="0" borderId="6" xfId="0" applyBorder="1"/>
    <xf numFmtId="0" fontId="0" fillId="0" borderId="6" xfId="0" applyBorder="1" applyAlignment="1">
      <alignment horizontal="right"/>
    </xf>
  </cellXfs>
  <cellStyles count="1">
    <cellStyle name="Обычный"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2"/>
  <sheetViews>
    <sheetView topLeftCell="A94" workbookViewId="0">
      <selection sqref="A1:XFD1048576"/>
    </sheetView>
  </sheetViews>
  <sheetFormatPr defaultRowHeight="15" x14ac:dyDescent="0.25"/>
  <cols>
    <col min="1" max="1" width="8.42578125" style="1" customWidth="1"/>
    <col min="2" max="2" width="44.85546875" style="1" customWidth="1"/>
    <col min="3" max="3" width="5.42578125" style="1" customWidth="1"/>
    <col min="4" max="5" width="6" style="1" customWidth="1"/>
    <col min="6" max="6" width="12" style="80" customWidth="1"/>
    <col min="7" max="7" width="12.5703125" style="1"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5" width="11.5703125" style="81" customWidth="1"/>
    <col min="16" max="17" width="11.5703125" style="1" customWidth="1"/>
    <col min="18" max="18" width="13.85546875" style="1" customWidth="1"/>
    <col min="19" max="16384" width="9.140625" style="1"/>
  </cols>
  <sheetData>
    <row r="1" spans="1:18" ht="15.75" x14ac:dyDescent="0.25">
      <c r="B1" s="176"/>
      <c r="C1" s="176"/>
      <c r="D1" s="176"/>
      <c r="E1" s="176"/>
      <c r="F1" s="176"/>
      <c r="G1" s="176"/>
      <c r="H1" s="176"/>
      <c r="I1" s="176"/>
      <c r="J1" s="176"/>
      <c r="K1" s="176"/>
      <c r="L1" s="176"/>
      <c r="M1" s="176"/>
      <c r="N1" s="176"/>
      <c r="O1" s="176"/>
      <c r="P1" s="176"/>
      <c r="Q1" s="176"/>
      <c r="R1" s="176"/>
    </row>
    <row r="2" spans="1:18" x14ac:dyDescent="0.25">
      <c r="B2" s="2"/>
      <c r="C2" s="2"/>
      <c r="D2" s="2"/>
      <c r="E2" s="2"/>
      <c r="F2" s="3"/>
      <c r="G2" s="2"/>
      <c r="H2" s="3"/>
      <c r="I2" s="2"/>
      <c r="J2" s="3"/>
      <c r="K2" s="2"/>
      <c r="L2" s="2"/>
      <c r="M2" s="2"/>
      <c r="N2" s="4"/>
      <c r="O2" s="4"/>
      <c r="P2" s="2"/>
      <c r="Q2" s="2"/>
      <c r="R2" s="2"/>
    </row>
    <row r="3" spans="1:18" x14ac:dyDescent="0.25">
      <c r="A3" s="177"/>
      <c r="B3" s="178"/>
      <c r="C3" s="180"/>
      <c r="D3" s="180"/>
      <c r="E3" s="181"/>
      <c r="F3" s="182"/>
      <c r="G3" s="183"/>
      <c r="H3" s="180"/>
      <c r="I3" s="180"/>
      <c r="J3" s="180"/>
      <c r="K3" s="180"/>
      <c r="L3" s="178"/>
      <c r="M3" s="178"/>
      <c r="N3" s="184"/>
      <c r="O3" s="184"/>
      <c r="P3" s="180"/>
      <c r="Q3" s="180"/>
      <c r="R3" s="175"/>
    </row>
    <row r="4" spans="1:18" x14ac:dyDescent="0.25">
      <c r="A4" s="177"/>
      <c r="B4" s="179"/>
      <c r="C4" s="5"/>
      <c r="D4" s="5"/>
      <c r="E4" s="5"/>
      <c r="F4" s="6"/>
      <c r="G4" s="5"/>
      <c r="H4" s="6"/>
      <c r="I4" s="5"/>
      <c r="J4" s="6"/>
      <c r="K4" s="5"/>
      <c r="L4" s="6"/>
      <c r="M4" s="5"/>
      <c r="N4" s="7"/>
      <c r="O4" s="7"/>
      <c r="P4" s="6"/>
      <c r="Q4" s="5"/>
      <c r="R4" s="175"/>
    </row>
    <row r="5" spans="1:18" s="15" customFormat="1" ht="14.25" x14ac:dyDescent="0.2">
      <c r="A5" s="8"/>
      <c r="B5" s="9"/>
      <c r="C5" s="10"/>
      <c r="D5" s="10"/>
      <c r="E5" s="10"/>
      <c r="F5" s="11"/>
      <c r="G5" s="11"/>
      <c r="H5" s="12"/>
      <c r="I5" s="12"/>
      <c r="J5" s="12"/>
      <c r="K5" s="12"/>
      <c r="L5" s="11"/>
      <c r="M5" s="11"/>
      <c r="N5" s="13"/>
      <c r="O5" s="13"/>
      <c r="P5" s="11"/>
      <c r="Q5" s="11"/>
      <c r="R5" s="14"/>
    </row>
    <row r="6" spans="1:18" x14ac:dyDescent="0.25">
      <c r="A6" s="16"/>
      <c r="B6" s="17"/>
      <c r="C6" s="6"/>
      <c r="D6" s="6"/>
      <c r="E6" s="6"/>
      <c r="F6" s="18"/>
      <c r="G6" s="18"/>
      <c r="H6" s="18"/>
      <c r="I6" s="18"/>
      <c r="J6" s="18"/>
      <c r="K6" s="18"/>
      <c r="L6" s="18"/>
      <c r="M6" s="18"/>
      <c r="N6" s="19"/>
      <c r="O6" s="19"/>
      <c r="P6" s="18"/>
      <c r="Q6" s="18"/>
      <c r="R6" s="20"/>
    </row>
    <row r="7" spans="1:18" x14ac:dyDescent="0.25">
      <c r="A7" s="16"/>
      <c r="B7" s="17"/>
      <c r="C7" s="6"/>
      <c r="D7" s="6"/>
      <c r="E7" s="6"/>
      <c r="F7" s="18"/>
      <c r="G7" s="18"/>
      <c r="H7" s="18"/>
      <c r="I7" s="18"/>
      <c r="J7" s="18"/>
      <c r="K7" s="18"/>
      <c r="L7" s="18"/>
      <c r="M7" s="18"/>
      <c r="N7" s="19"/>
      <c r="O7" s="19"/>
      <c r="P7" s="18"/>
      <c r="Q7" s="18"/>
      <c r="R7" s="20"/>
    </row>
    <row r="8" spans="1:18" s="26" customFormat="1" x14ac:dyDescent="0.25">
      <c r="A8" s="21"/>
      <c r="B8" s="22"/>
      <c r="C8" s="23"/>
      <c r="D8" s="23"/>
      <c r="E8" s="23"/>
      <c r="F8" s="24"/>
      <c r="G8" s="18"/>
      <c r="H8" s="18"/>
      <c r="I8" s="18"/>
      <c r="J8" s="18"/>
      <c r="K8" s="18"/>
      <c r="L8" s="18"/>
      <c r="M8" s="18"/>
      <c r="N8" s="19"/>
      <c r="O8" s="19"/>
      <c r="P8" s="18"/>
      <c r="Q8" s="18"/>
      <c r="R8" s="25"/>
    </row>
    <row r="9" spans="1:18" s="15" customFormat="1" ht="14.25" x14ac:dyDescent="0.2">
      <c r="A9" s="8"/>
      <c r="B9" s="9"/>
      <c r="C9" s="10"/>
      <c r="D9" s="10"/>
      <c r="E9" s="10"/>
      <c r="F9" s="12"/>
      <c r="G9" s="12"/>
      <c r="H9" s="12"/>
      <c r="I9" s="12"/>
      <c r="J9" s="12"/>
      <c r="K9" s="12"/>
      <c r="L9" s="12"/>
      <c r="M9" s="12"/>
      <c r="N9" s="13"/>
      <c r="O9" s="13"/>
      <c r="P9" s="12"/>
      <c r="Q9" s="12"/>
      <c r="R9" s="14"/>
    </row>
    <row r="10" spans="1:18" s="15" customFormat="1" x14ac:dyDescent="0.25">
      <c r="A10" s="8"/>
      <c r="B10" s="27"/>
      <c r="C10" s="6"/>
      <c r="D10" s="6"/>
      <c r="E10" s="6"/>
      <c r="F10" s="18"/>
      <c r="G10" s="18"/>
      <c r="H10" s="28"/>
      <c r="I10" s="29"/>
      <c r="J10" s="28"/>
      <c r="K10" s="29"/>
      <c r="L10" s="18"/>
      <c r="M10" s="18"/>
      <c r="N10" s="19"/>
      <c r="O10" s="19"/>
      <c r="P10" s="18"/>
      <c r="Q10" s="18"/>
      <c r="R10" s="14"/>
    </row>
    <row r="11" spans="1:18" x14ac:dyDescent="0.25">
      <c r="A11" s="16"/>
      <c r="B11" s="17"/>
      <c r="C11" s="6"/>
      <c r="D11" s="6"/>
      <c r="E11" s="6"/>
      <c r="F11" s="18"/>
      <c r="G11" s="18"/>
      <c r="H11" s="18"/>
      <c r="I11" s="18"/>
      <c r="J11" s="18"/>
      <c r="K11" s="18"/>
      <c r="L11" s="18"/>
      <c r="M11" s="18"/>
      <c r="N11" s="19"/>
      <c r="O11" s="19"/>
      <c r="P11" s="18"/>
      <c r="Q11" s="18"/>
      <c r="R11" s="20"/>
    </row>
    <row r="12" spans="1:18" x14ac:dyDescent="0.25">
      <c r="A12" s="16"/>
      <c r="B12" s="30"/>
      <c r="C12" s="6"/>
      <c r="D12" s="6"/>
      <c r="E12" s="6"/>
      <c r="F12" s="18"/>
      <c r="G12" s="18"/>
      <c r="H12" s="18"/>
      <c r="I12" s="18"/>
      <c r="J12" s="18"/>
      <c r="K12" s="18"/>
      <c r="L12" s="18"/>
      <c r="M12" s="18"/>
      <c r="N12" s="19"/>
      <c r="O12" s="19"/>
      <c r="P12" s="18"/>
      <c r="Q12" s="18"/>
      <c r="R12" s="20"/>
    </row>
    <row r="13" spans="1:18" x14ac:dyDescent="0.25">
      <c r="A13" s="16"/>
      <c r="B13" s="31"/>
      <c r="C13" s="6"/>
      <c r="D13" s="6"/>
      <c r="E13" s="6"/>
      <c r="F13" s="32"/>
      <c r="G13" s="32"/>
      <c r="H13" s="32"/>
      <c r="I13" s="32"/>
      <c r="J13" s="32"/>
      <c r="K13" s="32"/>
      <c r="L13" s="32"/>
      <c r="M13" s="32"/>
      <c r="N13" s="33"/>
      <c r="O13" s="33"/>
      <c r="P13" s="32"/>
      <c r="Q13" s="32"/>
      <c r="R13" s="20"/>
    </row>
    <row r="14" spans="1:18" s="26" customFormat="1" x14ac:dyDescent="0.25">
      <c r="A14" s="21"/>
      <c r="B14" s="22"/>
      <c r="C14" s="23"/>
      <c r="D14" s="23"/>
      <c r="E14" s="23"/>
      <c r="F14" s="24"/>
      <c r="G14" s="24"/>
      <c r="H14" s="24"/>
      <c r="I14" s="24"/>
      <c r="J14" s="24"/>
      <c r="K14" s="24"/>
      <c r="L14" s="24"/>
      <c r="M14" s="24"/>
      <c r="N14" s="19"/>
      <c r="O14" s="19"/>
      <c r="P14" s="24"/>
      <c r="Q14" s="24"/>
      <c r="R14" s="25"/>
    </row>
    <row r="15" spans="1:18" x14ac:dyDescent="0.25">
      <c r="A15" s="16"/>
      <c r="B15" s="17"/>
      <c r="C15" s="5"/>
      <c r="D15" s="5"/>
      <c r="E15" s="5"/>
      <c r="F15" s="18"/>
      <c r="G15" s="18"/>
      <c r="H15" s="18"/>
      <c r="I15" s="18"/>
      <c r="J15" s="18"/>
      <c r="K15" s="18"/>
      <c r="L15" s="18"/>
      <c r="M15" s="5"/>
      <c r="N15" s="7"/>
      <c r="O15" s="7"/>
      <c r="P15" s="5"/>
      <c r="Q15" s="5"/>
      <c r="R15" s="20"/>
    </row>
    <row r="16" spans="1:18" x14ac:dyDescent="0.25">
      <c r="A16" s="16"/>
      <c r="B16" s="17"/>
      <c r="C16" s="5"/>
      <c r="D16" s="5"/>
      <c r="E16" s="5"/>
      <c r="F16" s="28"/>
      <c r="G16" s="29"/>
      <c r="H16" s="28"/>
      <c r="I16" s="29"/>
      <c r="J16" s="28"/>
      <c r="K16" s="29"/>
      <c r="L16" s="28"/>
      <c r="M16" s="29"/>
      <c r="N16" s="19"/>
      <c r="O16" s="19"/>
      <c r="P16" s="29"/>
      <c r="Q16" s="29"/>
      <c r="R16" s="20"/>
    </row>
    <row r="17" spans="1:18" x14ac:dyDescent="0.25">
      <c r="A17" s="16"/>
      <c r="B17" s="17"/>
      <c r="C17" s="5"/>
      <c r="D17" s="5"/>
      <c r="E17" s="5"/>
      <c r="F17" s="5"/>
      <c r="G17" s="18"/>
      <c r="H17" s="18"/>
      <c r="I17" s="18"/>
      <c r="J17" s="18"/>
      <c r="K17" s="18"/>
      <c r="L17" s="18"/>
      <c r="M17" s="18"/>
      <c r="N17" s="19"/>
      <c r="O17" s="19"/>
      <c r="P17" s="18"/>
      <c r="Q17" s="18"/>
      <c r="R17" s="20"/>
    </row>
    <row r="18" spans="1:18" x14ac:dyDescent="0.25">
      <c r="A18" s="16"/>
      <c r="B18" s="34"/>
      <c r="C18" s="5"/>
      <c r="D18" s="5"/>
      <c r="E18" s="5"/>
      <c r="F18" s="11"/>
      <c r="G18" s="11"/>
      <c r="H18" s="11"/>
      <c r="I18" s="11"/>
      <c r="J18" s="11"/>
      <c r="K18" s="11"/>
      <c r="L18" s="11"/>
      <c r="M18" s="11"/>
      <c r="N18" s="13"/>
      <c r="O18" s="13"/>
      <c r="P18" s="11"/>
      <c r="Q18" s="11"/>
      <c r="R18" s="20"/>
    </row>
    <row r="19" spans="1:18" s="15" customFormat="1" x14ac:dyDescent="0.2">
      <c r="A19" s="8"/>
      <c r="B19" s="35"/>
      <c r="C19" s="10"/>
      <c r="D19" s="10"/>
      <c r="E19" s="10"/>
      <c r="F19" s="11"/>
      <c r="G19" s="11"/>
      <c r="H19" s="11"/>
      <c r="I19" s="11"/>
      <c r="J19" s="11"/>
      <c r="K19" s="11"/>
      <c r="L19" s="11"/>
      <c r="M19" s="11"/>
      <c r="N19" s="13"/>
      <c r="O19" s="13"/>
      <c r="P19" s="11"/>
      <c r="Q19" s="11"/>
      <c r="R19" s="14"/>
    </row>
    <row r="20" spans="1:18" s="15" customFormat="1" x14ac:dyDescent="0.2">
      <c r="A20" s="8"/>
      <c r="B20" s="22"/>
      <c r="C20" s="10"/>
      <c r="D20" s="10"/>
      <c r="E20" s="10"/>
      <c r="F20" s="10"/>
      <c r="G20" s="36"/>
      <c r="H20" s="36"/>
      <c r="I20" s="36"/>
      <c r="J20" s="36"/>
      <c r="K20" s="36"/>
      <c r="L20" s="36"/>
      <c r="M20" s="36"/>
      <c r="N20" s="37"/>
      <c r="O20" s="37"/>
      <c r="P20" s="10"/>
      <c r="Q20" s="10"/>
      <c r="R20" s="14"/>
    </row>
    <row r="21" spans="1:18" s="15" customFormat="1" ht="14.25" x14ac:dyDescent="0.2">
      <c r="A21" s="8"/>
      <c r="B21" s="38"/>
      <c r="C21" s="10"/>
      <c r="D21" s="10"/>
      <c r="E21" s="10"/>
      <c r="F21" s="12"/>
      <c r="G21" s="12"/>
      <c r="H21" s="12"/>
      <c r="I21" s="12"/>
      <c r="J21" s="12"/>
      <c r="K21" s="12"/>
      <c r="L21" s="12"/>
      <c r="M21" s="12"/>
      <c r="N21" s="12"/>
      <c r="O21" s="12"/>
      <c r="P21" s="12"/>
      <c r="Q21" s="12"/>
      <c r="R21" s="14"/>
    </row>
    <row r="22" spans="1:18" s="15" customFormat="1" x14ac:dyDescent="0.2">
      <c r="A22" s="8"/>
      <c r="B22" s="30"/>
      <c r="C22" s="10"/>
      <c r="D22" s="10"/>
      <c r="E22" s="10"/>
      <c r="F22" s="12"/>
      <c r="G22" s="12"/>
      <c r="H22" s="12"/>
      <c r="I22" s="12"/>
      <c r="J22" s="12"/>
      <c r="K22" s="12"/>
      <c r="L22" s="12"/>
      <c r="M22" s="12"/>
      <c r="N22" s="12"/>
      <c r="O22" s="12"/>
      <c r="P22" s="12"/>
      <c r="Q22" s="12"/>
      <c r="R22" s="14"/>
    </row>
    <row r="23" spans="1:18" s="15" customFormat="1" x14ac:dyDescent="0.25">
      <c r="A23" s="8"/>
      <c r="B23" s="31"/>
      <c r="C23" s="6"/>
      <c r="D23" s="6"/>
      <c r="E23" s="6"/>
      <c r="F23" s="28"/>
      <c r="G23" s="28"/>
      <c r="H23" s="28"/>
      <c r="I23" s="28"/>
      <c r="J23" s="28"/>
      <c r="K23" s="28"/>
      <c r="L23" s="28"/>
      <c r="M23" s="28"/>
      <c r="N23" s="19"/>
      <c r="O23" s="19"/>
      <c r="P23" s="28"/>
      <c r="Q23" s="28"/>
      <c r="R23" s="14"/>
    </row>
    <row r="24" spans="1:18" s="15" customFormat="1" x14ac:dyDescent="0.25">
      <c r="A24" s="39"/>
      <c r="B24" s="31"/>
      <c r="C24" s="6"/>
      <c r="D24" s="6"/>
      <c r="E24" s="6"/>
      <c r="F24" s="28"/>
      <c r="G24" s="28"/>
      <c r="H24" s="28"/>
      <c r="I24" s="28"/>
      <c r="J24" s="28"/>
      <c r="K24" s="28"/>
      <c r="L24" s="28"/>
      <c r="M24" s="28"/>
      <c r="N24" s="19"/>
      <c r="O24" s="19"/>
      <c r="P24" s="28"/>
      <c r="Q24" s="28"/>
      <c r="R24" s="14"/>
    </row>
    <row r="25" spans="1:18" s="15" customFormat="1" x14ac:dyDescent="0.25">
      <c r="A25" s="8"/>
      <c r="B25" s="31"/>
      <c r="C25" s="6"/>
      <c r="D25" s="6"/>
      <c r="E25" s="6"/>
      <c r="F25" s="28"/>
      <c r="G25" s="28"/>
      <c r="H25" s="28"/>
      <c r="I25" s="28"/>
      <c r="J25" s="28"/>
      <c r="K25" s="28"/>
      <c r="L25" s="28"/>
      <c r="M25" s="28"/>
      <c r="N25" s="19"/>
      <c r="O25" s="19"/>
      <c r="P25" s="28"/>
      <c r="Q25" s="28"/>
      <c r="R25" s="14"/>
    </row>
    <row r="26" spans="1:18" s="15" customFormat="1" x14ac:dyDescent="0.25">
      <c r="A26" s="8"/>
      <c r="B26" s="31"/>
      <c r="C26" s="6"/>
      <c r="D26" s="6"/>
      <c r="E26" s="6"/>
      <c r="F26" s="28"/>
      <c r="G26" s="28"/>
      <c r="H26" s="28"/>
      <c r="I26" s="28"/>
      <c r="J26" s="28"/>
      <c r="K26" s="28"/>
      <c r="L26" s="28"/>
      <c r="M26" s="28"/>
      <c r="N26" s="19"/>
      <c r="O26" s="19"/>
      <c r="P26" s="28"/>
      <c r="Q26" s="28"/>
      <c r="R26" s="14"/>
    </row>
    <row r="27" spans="1:18" s="15" customFormat="1" x14ac:dyDescent="0.2">
      <c r="A27" s="8"/>
      <c r="B27" s="30"/>
      <c r="C27" s="10"/>
      <c r="D27" s="10"/>
      <c r="E27" s="10"/>
      <c r="F27" s="12"/>
      <c r="G27" s="12"/>
      <c r="H27" s="12"/>
      <c r="I27" s="12"/>
      <c r="J27" s="12"/>
      <c r="K27" s="12"/>
      <c r="L27" s="12"/>
      <c r="M27" s="12"/>
      <c r="N27" s="12"/>
      <c r="O27" s="12"/>
      <c r="P27" s="12"/>
      <c r="Q27" s="12"/>
      <c r="R27" s="14"/>
    </row>
    <row r="28" spans="1:18" s="15" customFormat="1" x14ac:dyDescent="0.25">
      <c r="A28" s="8"/>
      <c r="B28" s="31"/>
      <c r="C28" s="10"/>
      <c r="D28" s="10"/>
      <c r="E28" s="10"/>
      <c r="F28" s="12"/>
      <c r="G28" s="28"/>
      <c r="H28" s="28"/>
      <c r="I28" s="28"/>
      <c r="J28" s="28"/>
      <c r="K28" s="28"/>
      <c r="L28" s="28"/>
      <c r="M28" s="28"/>
      <c r="N28" s="19"/>
      <c r="O28" s="19"/>
      <c r="P28" s="28"/>
      <c r="Q28" s="28"/>
      <c r="R28" s="14"/>
    </row>
    <row r="29" spans="1:18" s="15" customFormat="1" x14ac:dyDescent="0.25">
      <c r="A29" s="8"/>
      <c r="B29" s="31"/>
      <c r="C29" s="10"/>
      <c r="D29" s="10"/>
      <c r="E29" s="10"/>
      <c r="F29" s="12"/>
      <c r="G29" s="28"/>
      <c r="H29" s="28"/>
      <c r="I29" s="28"/>
      <c r="J29" s="28"/>
      <c r="K29" s="28"/>
      <c r="L29" s="28"/>
      <c r="M29" s="28"/>
      <c r="N29" s="19"/>
      <c r="O29" s="19"/>
      <c r="P29" s="28"/>
      <c r="Q29" s="28"/>
      <c r="R29" s="14"/>
    </row>
    <row r="30" spans="1:18" s="15" customFormat="1" x14ac:dyDescent="0.25">
      <c r="A30" s="8"/>
      <c r="B30" s="27"/>
      <c r="C30" s="10"/>
      <c r="D30" s="10"/>
      <c r="E30" s="10"/>
      <c r="F30" s="28"/>
      <c r="G30" s="28"/>
      <c r="H30" s="28"/>
      <c r="I30" s="28"/>
      <c r="J30" s="28"/>
      <c r="K30" s="28"/>
      <c r="L30" s="28"/>
      <c r="M30" s="28"/>
      <c r="N30" s="19"/>
      <c r="O30" s="19"/>
      <c r="P30" s="28"/>
      <c r="Q30" s="28"/>
      <c r="R30" s="20"/>
    </row>
    <row r="31" spans="1:18" s="15" customFormat="1" x14ac:dyDescent="0.25">
      <c r="A31" s="8"/>
      <c r="B31" s="30"/>
      <c r="C31" s="10"/>
      <c r="D31" s="10"/>
      <c r="E31" s="10"/>
      <c r="F31" s="28"/>
      <c r="G31" s="28"/>
      <c r="H31" s="28"/>
      <c r="I31" s="28"/>
      <c r="J31" s="28"/>
      <c r="K31" s="28"/>
      <c r="L31" s="28"/>
      <c r="M31" s="28"/>
      <c r="N31" s="28"/>
      <c r="O31" s="28"/>
      <c r="P31" s="28"/>
      <c r="Q31" s="28"/>
      <c r="R31" s="20"/>
    </row>
    <row r="32" spans="1:18" s="15" customFormat="1" x14ac:dyDescent="0.25">
      <c r="A32" s="8"/>
      <c r="B32" s="31"/>
      <c r="C32" s="10"/>
      <c r="D32" s="10"/>
      <c r="E32" s="10"/>
      <c r="F32" s="28"/>
      <c r="G32" s="28"/>
      <c r="H32" s="28"/>
      <c r="I32" s="28"/>
      <c r="J32" s="28"/>
      <c r="K32" s="28"/>
      <c r="L32" s="28"/>
      <c r="M32" s="28"/>
      <c r="N32" s="19"/>
      <c r="O32" s="19"/>
      <c r="P32" s="28"/>
      <c r="Q32" s="28"/>
      <c r="R32" s="20"/>
    </row>
    <row r="33" spans="1:18" s="26" customFormat="1" x14ac:dyDescent="0.25">
      <c r="A33" s="21"/>
      <c r="B33" s="22"/>
      <c r="C33" s="23"/>
      <c r="D33" s="23"/>
      <c r="E33" s="23"/>
      <c r="F33" s="24"/>
      <c r="G33" s="18"/>
      <c r="H33" s="18"/>
      <c r="I33" s="18"/>
      <c r="J33" s="18"/>
      <c r="K33" s="18"/>
      <c r="L33" s="18"/>
      <c r="M33" s="18"/>
      <c r="N33" s="19"/>
      <c r="O33" s="19"/>
      <c r="P33" s="18"/>
      <c r="Q33" s="18"/>
      <c r="R33" s="25"/>
    </row>
    <row r="34" spans="1:18" s="26" customFormat="1" x14ac:dyDescent="0.25">
      <c r="A34" s="21"/>
      <c r="B34" s="17"/>
      <c r="C34" s="6"/>
      <c r="D34" s="6"/>
      <c r="E34" s="6"/>
      <c r="F34" s="28"/>
      <c r="G34" s="18"/>
      <c r="H34" s="18"/>
      <c r="I34" s="18"/>
      <c r="J34" s="18"/>
      <c r="K34" s="18"/>
      <c r="L34" s="18"/>
      <c r="M34" s="18"/>
      <c r="N34" s="19"/>
      <c r="O34" s="19"/>
      <c r="P34" s="18"/>
      <c r="Q34" s="18"/>
      <c r="R34" s="25"/>
    </row>
    <row r="35" spans="1:18" x14ac:dyDescent="0.25">
      <c r="A35" s="16"/>
      <c r="B35" s="40"/>
      <c r="C35" s="5"/>
      <c r="D35" s="5"/>
      <c r="E35" s="5"/>
      <c r="F35" s="5"/>
      <c r="G35" s="5"/>
      <c r="H35" s="5"/>
      <c r="I35" s="5"/>
      <c r="J35" s="5"/>
      <c r="K35" s="5"/>
      <c r="L35" s="5"/>
      <c r="M35" s="5"/>
      <c r="N35" s="7"/>
      <c r="O35" s="7"/>
      <c r="P35" s="5"/>
      <c r="Q35" s="5"/>
      <c r="R35" s="20"/>
    </row>
    <row r="36" spans="1:18" s="47" customFormat="1" ht="14.25" x14ac:dyDescent="0.2">
      <c r="A36" s="41"/>
      <c r="B36" s="42"/>
      <c r="C36" s="43"/>
      <c r="D36" s="43"/>
      <c r="E36" s="43"/>
      <c r="F36" s="44"/>
      <c r="G36" s="44"/>
      <c r="H36" s="44"/>
      <c r="I36" s="44"/>
      <c r="J36" s="44"/>
      <c r="K36" s="44"/>
      <c r="L36" s="44"/>
      <c r="M36" s="44"/>
      <c r="N36" s="45"/>
      <c r="O36" s="45"/>
      <c r="P36" s="44"/>
      <c r="Q36" s="44"/>
      <c r="R36" s="46"/>
    </row>
    <row r="37" spans="1:18" s="47" customFormat="1" x14ac:dyDescent="0.2">
      <c r="A37" s="41"/>
      <c r="B37" s="31"/>
      <c r="C37" s="43"/>
      <c r="D37" s="43"/>
      <c r="E37" s="43"/>
      <c r="F37" s="12"/>
      <c r="G37" s="12"/>
      <c r="H37" s="12"/>
      <c r="I37" s="12"/>
      <c r="J37" s="12"/>
      <c r="K37" s="12"/>
      <c r="L37" s="12"/>
      <c r="M37" s="12"/>
      <c r="N37" s="12"/>
      <c r="O37" s="12"/>
      <c r="P37" s="12"/>
      <c r="Q37" s="12"/>
      <c r="R37" s="46"/>
    </row>
    <row r="38" spans="1:18" s="47" customFormat="1" x14ac:dyDescent="0.25">
      <c r="A38" s="16"/>
      <c r="B38" s="31"/>
      <c r="C38" s="43"/>
      <c r="D38" s="43"/>
      <c r="E38" s="43"/>
      <c r="F38" s="44"/>
      <c r="G38" s="44"/>
      <c r="H38" s="44"/>
      <c r="I38" s="44"/>
      <c r="J38" s="44"/>
      <c r="K38" s="44"/>
      <c r="L38" s="44"/>
      <c r="M38" s="44"/>
      <c r="N38" s="45"/>
      <c r="O38" s="45"/>
      <c r="P38" s="44"/>
      <c r="Q38" s="44"/>
      <c r="R38" s="46"/>
    </row>
    <row r="39" spans="1:18" s="47" customFormat="1" x14ac:dyDescent="0.2">
      <c r="A39" s="41"/>
      <c r="B39" s="31"/>
      <c r="C39" s="43"/>
      <c r="D39" s="43"/>
      <c r="E39" s="43"/>
      <c r="F39" s="12"/>
      <c r="G39" s="12"/>
      <c r="H39" s="12"/>
      <c r="I39" s="12"/>
      <c r="J39" s="12"/>
      <c r="K39" s="12"/>
      <c r="L39" s="12"/>
      <c r="M39" s="12"/>
      <c r="N39" s="12"/>
      <c r="O39" s="12"/>
      <c r="P39" s="12"/>
      <c r="Q39" s="12"/>
      <c r="R39" s="46"/>
    </row>
    <row r="40" spans="1:18" s="47" customFormat="1" x14ac:dyDescent="0.25">
      <c r="A40" s="16"/>
      <c r="B40" s="31"/>
      <c r="C40" s="43"/>
      <c r="D40" s="43"/>
      <c r="E40" s="43"/>
      <c r="F40" s="12"/>
      <c r="G40" s="12"/>
      <c r="H40" s="12"/>
      <c r="I40" s="12"/>
      <c r="J40" s="12"/>
      <c r="K40" s="12"/>
      <c r="L40" s="12"/>
      <c r="M40" s="12"/>
      <c r="N40" s="13"/>
      <c r="O40" s="13"/>
      <c r="P40" s="12"/>
      <c r="Q40" s="12"/>
      <c r="R40" s="46"/>
    </row>
    <row r="41" spans="1:18" s="47" customFormat="1" x14ac:dyDescent="0.25">
      <c r="A41" s="16"/>
      <c r="B41" s="31"/>
      <c r="C41" s="43"/>
      <c r="D41" s="43"/>
      <c r="E41" s="43"/>
      <c r="F41" s="12"/>
      <c r="G41" s="12"/>
      <c r="H41" s="12"/>
      <c r="I41" s="12"/>
      <c r="J41" s="12"/>
      <c r="K41" s="12"/>
      <c r="L41" s="12"/>
      <c r="M41" s="12"/>
      <c r="N41" s="13"/>
      <c r="O41" s="13"/>
      <c r="P41" s="12"/>
      <c r="Q41" s="12"/>
      <c r="R41" s="46"/>
    </row>
    <row r="42" spans="1:18" s="47" customFormat="1" x14ac:dyDescent="0.25">
      <c r="A42" s="48"/>
      <c r="B42" s="31"/>
      <c r="C42" s="43"/>
      <c r="D42" s="43"/>
      <c r="E42" s="43"/>
      <c r="F42" s="12"/>
      <c r="G42" s="12"/>
      <c r="H42" s="12"/>
      <c r="I42" s="12"/>
      <c r="J42" s="12"/>
      <c r="K42" s="12"/>
      <c r="L42" s="12"/>
      <c r="M42" s="12"/>
      <c r="N42" s="13"/>
      <c r="O42" s="13"/>
      <c r="P42" s="12"/>
      <c r="Q42" s="12"/>
      <c r="R42" s="46"/>
    </row>
    <row r="43" spans="1:18" s="47" customFormat="1" x14ac:dyDescent="0.25">
      <c r="A43" s="16"/>
      <c r="B43" s="31"/>
      <c r="C43" s="43"/>
      <c r="D43" s="43"/>
      <c r="E43" s="43"/>
      <c r="F43" s="12"/>
      <c r="G43" s="12"/>
      <c r="H43" s="12"/>
      <c r="I43" s="12"/>
      <c r="J43" s="12"/>
      <c r="K43" s="12"/>
      <c r="L43" s="12"/>
      <c r="M43" s="12"/>
      <c r="N43" s="13"/>
      <c r="O43" s="13"/>
      <c r="P43" s="12"/>
      <c r="Q43" s="12"/>
      <c r="R43" s="46"/>
    </row>
    <row r="44" spans="1:18" s="47" customFormat="1" x14ac:dyDescent="0.2">
      <c r="A44" s="41"/>
      <c r="B44" s="31"/>
      <c r="C44" s="43"/>
      <c r="D44" s="43"/>
      <c r="E44" s="43"/>
      <c r="F44" s="12"/>
      <c r="G44" s="12"/>
      <c r="H44" s="12"/>
      <c r="I44" s="12"/>
      <c r="J44" s="12"/>
      <c r="K44" s="12"/>
      <c r="L44" s="12"/>
      <c r="M44" s="12"/>
      <c r="N44" s="12"/>
      <c r="O44" s="12"/>
      <c r="P44" s="12"/>
      <c r="Q44" s="12"/>
      <c r="R44" s="46"/>
    </row>
    <row r="45" spans="1:18" s="47" customFormat="1" x14ac:dyDescent="0.25">
      <c r="A45" s="16"/>
      <c r="B45" s="31"/>
      <c r="C45" s="43"/>
      <c r="D45" s="43"/>
      <c r="E45" s="43"/>
      <c r="F45" s="12"/>
      <c r="G45" s="12"/>
      <c r="H45" s="12"/>
      <c r="I45" s="12"/>
      <c r="J45" s="12"/>
      <c r="K45" s="12"/>
      <c r="L45" s="12"/>
      <c r="M45" s="12"/>
      <c r="N45" s="13"/>
      <c r="O45" s="13"/>
      <c r="P45" s="12"/>
      <c r="Q45" s="12"/>
      <c r="R45" s="46"/>
    </row>
    <row r="46" spans="1:18" x14ac:dyDescent="0.25">
      <c r="A46" s="16"/>
      <c r="B46" s="49"/>
      <c r="C46" s="50"/>
      <c r="D46" s="50"/>
      <c r="E46" s="50"/>
      <c r="F46" s="51"/>
      <c r="G46" s="51"/>
      <c r="H46" s="52"/>
      <c r="I46" s="53"/>
      <c r="J46" s="52"/>
      <c r="K46" s="53"/>
      <c r="L46" s="51"/>
      <c r="M46" s="51"/>
      <c r="N46" s="54"/>
      <c r="O46" s="54"/>
      <c r="P46" s="51"/>
      <c r="Q46" s="51"/>
      <c r="R46" s="20"/>
    </row>
    <row r="47" spans="1:18" x14ac:dyDescent="0.25">
      <c r="A47" s="16"/>
      <c r="B47" s="55"/>
      <c r="C47" s="50"/>
      <c r="D47" s="50"/>
      <c r="E47" s="50"/>
      <c r="F47" s="51"/>
      <c r="G47" s="51"/>
      <c r="H47" s="52"/>
      <c r="I47" s="53"/>
      <c r="J47" s="52"/>
      <c r="K47" s="53"/>
      <c r="L47" s="51"/>
      <c r="M47" s="51"/>
      <c r="N47" s="54"/>
      <c r="O47" s="54"/>
      <c r="P47" s="51"/>
      <c r="Q47" s="51"/>
      <c r="R47" s="20"/>
    </row>
    <row r="48" spans="1:18" x14ac:dyDescent="0.25">
      <c r="A48" s="16"/>
      <c r="B48" s="55"/>
      <c r="C48" s="50"/>
      <c r="D48" s="50"/>
      <c r="E48" s="50"/>
      <c r="F48" s="51"/>
      <c r="G48" s="51"/>
      <c r="H48" s="52"/>
      <c r="I48" s="53"/>
      <c r="J48" s="52"/>
      <c r="K48" s="53"/>
      <c r="L48" s="51"/>
      <c r="M48" s="51"/>
      <c r="N48" s="54"/>
      <c r="O48" s="54"/>
      <c r="P48" s="51"/>
      <c r="Q48" s="51"/>
      <c r="R48" s="20"/>
    </row>
    <row r="49" spans="1:18" s="26" customFormat="1" x14ac:dyDescent="0.25">
      <c r="A49" s="21"/>
      <c r="B49" s="22"/>
      <c r="C49" s="23"/>
      <c r="D49" s="23"/>
      <c r="E49" s="23"/>
      <c r="F49" s="24"/>
      <c r="G49" s="24"/>
      <c r="H49" s="24"/>
      <c r="I49" s="24"/>
      <c r="J49" s="24"/>
      <c r="K49" s="24"/>
      <c r="L49" s="24"/>
      <c r="M49" s="24"/>
      <c r="N49" s="19"/>
      <c r="O49" s="19"/>
      <c r="P49" s="24"/>
      <c r="Q49" s="24"/>
      <c r="R49" s="25"/>
    </row>
    <row r="50" spans="1:18" s="15" customFormat="1" ht="14.25" x14ac:dyDescent="0.2">
      <c r="A50" s="8"/>
      <c r="B50" s="9"/>
      <c r="C50" s="10"/>
      <c r="D50" s="10"/>
      <c r="E50" s="10"/>
      <c r="F50" s="12"/>
      <c r="G50" s="12"/>
      <c r="H50" s="12"/>
      <c r="I50" s="12"/>
      <c r="J50" s="12"/>
      <c r="K50" s="12"/>
      <c r="L50" s="12"/>
      <c r="M50" s="12"/>
      <c r="N50" s="13"/>
      <c r="O50" s="13"/>
      <c r="P50" s="12"/>
      <c r="Q50" s="12"/>
      <c r="R50" s="14"/>
    </row>
    <row r="51" spans="1:18" x14ac:dyDescent="0.25">
      <c r="A51" s="16"/>
      <c r="B51" s="17"/>
      <c r="C51" s="6"/>
      <c r="D51" s="6"/>
      <c r="E51" s="6"/>
      <c r="F51" s="28"/>
      <c r="G51" s="29"/>
      <c r="H51" s="28"/>
      <c r="I51" s="29"/>
      <c r="J51" s="28"/>
      <c r="K51" s="29"/>
      <c r="L51" s="28"/>
      <c r="M51" s="29"/>
      <c r="N51" s="19"/>
      <c r="O51" s="19"/>
      <c r="P51" s="29"/>
      <c r="Q51" s="29"/>
      <c r="R51" s="20"/>
    </row>
    <row r="52" spans="1:18" x14ac:dyDescent="0.25">
      <c r="A52" s="16"/>
      <c r="B52" s="17"/>
      <c r="C52" s="6"/>
      <c r="D52" s="6"/>
      <c r="E52" s="6"/>
      <c r="F52" s="18"/>
      <c r="G52" s="18"/>
      <c r="H52" s="28"/>
      <c r="I52" s="29"/>
      <c r="J52" s="28"/>
      <c r="K52" s="29"/>
      <c r="L52" s="18"/>
      <c r="M52" s="18"/>
      <c r="N52" s="19"/>
      <c r="O52" s="19"/>
      <c r="P52" s="18"/>
      <c r="Q52" s="18"/>
      <c r="R52" s="20"/>
    </row>
    <row r="53" spans="1:18" x14ac:dyDescent="0.25">
      <c r="A53" s="16"/>
      <c r="B53" s="56"/>
      <c r="C53" s="6"/>
      <c r="D53" s="6"/>
      <c r="E53" s="6"/>
      <c r="F53" s="18"/>
      <c r="G53" s="18"/>
      <c r="H53" s="28"/>
      <c r="I53" s="29"/>
      <c r="J53" s="28"/>
      <c r="K53" s="29"/>
      <c r="L53" s="18"/>
      <c r="M53" s="18"/>
      <c r="N53" s="19"/>
      <c r="O53" s="19"/>
      <c r="P53" s="18"/>
      <c r="Q53" s="18"/>
      <c r="R53" s="20"/>
    </row>
    <row r="54" spans="1:18" x14ac:dyDescent="0.25">
      <c r="A54" s="16"/>
      <c r="B54" s="17"/>
      <c r="C54" s="6"/>
      <c r="D54" s="6"/>
      <c r="E54" s="6"/>
      <c r="F54" s="18"/>
      <c r="G54" s="18"/>
      <c r="H54" s="18"/>
      <c r="I54" s="18"/>
      <c r="J54" s="18"/>
      <c r="K54" s="18"/>
      <c r="L54" s="18"/>
      <c r="M54" s="18"/>
      <c r="N54" s="19"/>
      <c r="O54" s="19"/>
      <c r="P54" s="18"/>
      <c r="Q54" s="18"/>
      <c r="R54" s="20"/>
    </row>
    <row r="55" spans="1:18" x14ac:dyDescent="0.25">
      <c r="A55" s="16"/>
      <c r="B55" s="35"/>
      <c r="C55" s="6"/>
      <c r="D55" s="6"/>
      <c r="E55" s="6"/>
      <c r="F55" s="18"/>
      <c r="G55" s="29"/>
      <c r="H55" s="28"/>
      <c r="I55" s="29"/>
      <c r="J55" s="28"/>
      <c r="K55" s="29"/>
      <c r="L55" s="18"/>
      <c r="M55" s="29"/>
      <c r="N55" s="19"/>
      <c r="O55" s="19"/>
      <c r="P55" s="29"/>
      <c r="Q55" s="29"/>
      <c r="R55" s="20"/>
    </row>
    <row r="56" spans="1:18" x14ac:dyDescent="0.25">
      <c r="A56" s="21"/>
      <c r="B56" s="22"/>
      <c r="C56" s="5"/>
      <c r="D56" s="5"/>
      <c r="E56" s="5"/>
      <c r="F56" s="28"/>
      <c r="G56" s="18"/>
      <c r="H56" s="18"/>
      <c r="I56" s="18"/>
      <c r="J56" s="18"/>
      <c r="K56" s="18"/>
      <c r="L56" s="18"/>
      <c r="M56" s="18"/>
      <c r="N56" s="19"/>
      <c r="O56" s="19"/>
      <c r="P56" s="18"/>
      <c r="Q56" s="18"/>
      <c r="R56" s="20"/>
    </row>
    <row r="57" spans="1:18" s="15" customFormat="1" ht="14.25" x14ac:dyDescent="0.2">
      <c r="A57" s="8"/>
      <c r="B57" s="57"/>
      <c r="C57" s="10"/>
      <c r="D57" s="10"/>
      <c r="E57" s="10"/>
      <c r="F57" s="12"/>
      <c r="G57" s="12"/>
      <c r="H57" s="12"/>
      <c r="I57" s="12"/>
      <c r="J57" s="12"/>
      <c r="K57" s="12"/>
      <c r="L57" s="12"/>
      <c r="M57" s="12"/>
      <c r="N57" s="13"/>
      <c r="O57" s="13"/>
      <c r="P57" s="12"/>
      <c r="Q57" s="12"/>
      <c r="R57" s="14"/>
    </row>
    <row r="58" spans="1:18" x14ac:dyDescent="0.25">
      <c r="A58" s="16"/>
      <c r="B58" s="56"/>
      <c r="C58" s="6"/>
      <c r="D58" s="6"/>
      <c r="E58" s="6"/>
      <c r="F58" s="18"/>
      <c r="G58" s="18"/>
      <c r="H58" s="18"/>
      <c r="I58" s="18"/>
      <c r="J58" s="18"/>
      <c r="K58" s="18"/>
      <c r="L58" s="18"/>
      <c r="M58" s="18"/>
      <c r="N58" s="19"/>
      <c r="O58" s="19"/>
      <c r="P58" s="18"/>
      <c r="Q58" s="18"/>
      <c r="R58" s="20"/>
    </row>
    <row r="59" spans="1:18" x14ac:dyDescent="0.25">
      <c r="A59" s="16"/>
      <c r="B59" s="30"/>
      <c r="C59" s="6"/>
      <c r="D59" s="6"/>
      <c r="E59" s="6"/>
      <c r="F59" s="28"/>
      <c r="G59" s="29"/>
      <c r="H59" s="28"/>
      <c r="I59" s="29"/>
      <c r="J59" s="28"/>
      <c r="K59" s="29"/>
      <c r="L59" s="28"/>
      <c r="M59" s="18"/>
      <c r="N59" s="19"/>
      <c r="O59" s="19"/>
      <c r="P59" s="18"/>
      <c r="Q59" s="18"/>
      <c r="R59" s="20"/>
    </row>
    <row r="60" spans="1:18" x14ac:dyDescent="0.25">
      <c r="A60" s="16"/>
      <c r="B60" s="30"/>
      <c r="C60" s="6"/>
      <c r="D60" s="6"/>
      <c r="E60" s="6"/>
      <c r="F60" s="28"/>
      <c r="G60" s="29"/>
      <c r="H60" s="28"/>
      <c r="I60" s="29"/>
      <c r="J60" s="28"/>
      <c r="K60" s="29"/>
      <c r="L60" s="28"/>
      <c r="M60" s="18"/>
      <c r="N60" s="19"/>
      <c r="O60" s="19"/>
      <c r="P60" s="18"/>
      <c r="Q60" s="18"/>
      <c r="R60" s="20"/>
    </row>
    <row r="61" spans="1:18" s="15" customFormat="1" ht="14.25" x14ac:dyDescent="0.2">
      <c r="A61" s="8"/>
      <c r="B61" s="57"/>
      <c r="C61" s="10"/>
      <c r="D61" s="10"/>
      <c r="E61" s="10"/>
      <c r="F61" s="12"/>
      <c r="G61" s="12"/>
      <c r="H61" s="12"/>
      <c r="I61" s="12"/>
      <c r="J61" s="12"/>
      <c r="K61" s="12"/>
      <c r="L61" s="12"/>
      <c r="M61" s="12"/>
      <c r="N61" s="13"/>
      <c r="O61" s="13"/>
      <c r="P61" s="12"/>
      <c r="Q61" s="12"/>
      <c r="R61" s="14"/>
    </row>
    <row r="62" spans="1:18" x14ac:dyDescent="0.25">
      <c r="A62" s="16"/>
      <c r="B62" s="56"/>
      <c r="C62" s="5"/>
      <c r="D62" s="5"/>
      <c r="E62" s="5"/>
      <c r="F62" s="18"/>
      <c r="G62" s="29"/>
      <c r="H62" s="28"/>
      <c r="I62" s="29"/>
      <c r="J62" s="28"/>
      <c r="K62" s="29"/>
      <c r="L62" s="18"/>
      <c r="M62" s="29"/>
      <c r="N62" s="19"/>
      <c r="O62" s="19"/>
      <c r="P62" s="29"/>
      <c r="Q62" s="29"/>
      <c r="R62" s="20"/>
    </row>
    <row r="63" spans="1:18" x14ac:dyDescent="0.25">
      <c r="A63" s="16"/>
      <c r="B63" s="30"/>
      <c r="C63" s="5"/>
      <c r="D63" s="5"/>
      <c r="E63" s="5"/>
      <c r="F63" s="6"/>
      <c r="G63" s="18"/>
      <c r="H63" s="18"/>
      <c r="I63" s="18"/>
      <c r="J63" s="18"/>
      <c r="K63" s="18"/>
      <c r="L63" s="18"/>
      <c r="M63" s="18"/>
      <c r="N63" s="19"/>
      <c r="O63" s="19"/>
      <c r="P63" s="18"/>
      <c r="Q63" s="18"/>
      <c r="R63" s="20"/>
    </row>
    <row r="64" spans="1:18" x14ac:dyDescent="0.25">
      <c r="A64" s="16"/>
      <c r="B64" s="30"/>
      <c r="C64" s="5"/>
      <c r="D64" s="5"/>
      <c r="E64" s="5"/>
      <c r="F64" s="18"/>
      <c r="G64" s="18"/>
      <c r="H64" s="18"/>
      <c r="I64" s="18"/>
      <c r="J64" s="18"/>
      <c r="K64" s="18"/>
      <c r="L64" s="18"/>
      <c r="M64" s="18"/>
      <c r="N64" s="19"/>
      <c r="O64" s="19"/>
      <c r="P64" s="18"/>
      <c r="Q64" s="18"/>
      <c r="R64" s="20"/>
    </row>
    <row r="65" spans="1:18" x14ac:dyDescent="0.25">
      <c r="A65" s="16"/>
      <c r="B65" s="30"/>
      <c r="C65" s="5"/>
      <c r="D65" s="5"/>
      <c r="E65" s="5"/>
      <c r="F65" s="18"/>
      <c r="G65" s="18"/>
      <c r="H65" s="18"/>
      <c r="I65" s="18"/>
      <c r="J65" s="18"/>
      <c r="K65" s="18"/>
      <c r="L65" s="18"/>
      <c r="M65" s="18"/>
      <c r="N65" s="19"/>
      <c r="O65" s="19"/>
      <c r="P65" s="18"/>
      <c r="Q65" s="18"/>
      <c r="R65" s="20"/>
    </row>
    <row r="66" spans="1:18" x14ac:dyDescent="0.25">
      <c r="A66" s="16"/>
      <c r="B66" s="30"/>
      <c r="C66" s="5"/>
      <c r="D66" s="5"/>
      <c r="E66" s="5"/>
      <c r="F66" s="18"/>
      <c r="G66" s="18"/>
      <c r="H66" s="18"/>
      <c r="I66" s="18"/>
      <c r="J66" s="18"/>
      <c r="K66" s="18"/>
      <c r="L66" s="18"/>
      <c r="M66" s="18"/>
      <c r="N66" s="19"/>
      <c r="O66" s="19"/>
      <c r="P66" s="18"/>
      <c r="Q66" s="18"/>
      <c r="R66" s="20"/>
    </row>
    <row r="67" spans="1:18" x14ac:dyDescent="0.25">
      <c r="A67" s="16"/>
      <c r="B67" s="30"/>
      <c r="C67" s="5"/>
      <c r="D67" s="5"/>
      <c r="E67" s="5"/>
      <c r="F67" s="18"/>
      <c r="G67" s="18"/>
      <c r="H67" s="18"/>
      <c r="I67" s="18"/>
      <c r="J67" s="18"/>
      <c r="K67" s="18"/>
      <c r="L67" s="18"/>
      <c r="M67" s="18"/>
      <c r="N67" s="19"/>
      <c r="O67" s="19"/>
      <c r="P67" s="18"/>
      <c r="Q67" s="18"/>
      <c r="R67" s="20"/>
    </row>
    <row r="68" spans="1:18" x14ac:dyDescent="0.25">
      <c r="A68" s="16"/>
      <c r="B68" s="30"/>
      <c r="C68" s="5"/>
      <c r="D68" s="5"/>
      <c r="E68" s="5"/>
      <c r="F68" s="18"/>
      <c r="G68" s="18"/>
      <c r="H68" s="18"/>
      <c r="I68" s="18"/>
      <c r="J68" s="18"/>
      <c r="K68" s="18"/>
      <c r="L68" s="18"/>
      <c r="M68" s="18"/>
      <c r="N68" s="19"/>
      <c r="O68" s="19"/>
      <c r="P68" s="18"/>
      <c r="Q68" s="18"/>
      <c r="R68" s="20"/>
    </row>
    <row r="69" spans="1:18" x14ac:dyDescent="0.25">
      <c r="A69" s="16"/>
      <c r="B69" s="30"/>
      <c r="C69" s="5"/>
      <c r="D69" s="5"/>
      <c r="E69" s="5"/>
      <c r="F69" s="18"/>
      <c r="G69" s="18"/>
      <c r="H69" s="18"/>
      <c r="I69" s="18"/>
      <c r="J69" s="18"/>
      <c r="K69" s="18"/>
      <c r="L69" s="18"/>
      <c r="M69" s="18"/>
      <c r="N69" s="19"/>
      <c r="O69" s="19"/>
      <c r="P69" s="18"/>
      <c r="Q69" s="18"/>
      <c r="R69" s="20"/>
    </row>
    <row r="70" spans="1:18" x14ac:dyDescent="0.25">
      <c r="A70" s="16"/>
      <c r="B70" s="56"/>
      <c r="C70" s="6"/>
      <c r="D70" s="6"/>
      <c r="E70" s="6"/>
      <c r="F70" s="18"/>
      <c r="G70" s="29"/>
      <c r="H70" s="28"/>
      <c r="I70" s="29"/>
      <c r="J70" s="28"/>
      <c r="K70" s="29"/>
      <c r="L70" s="18"/>
      <c r="M70" s="29"/>
      <c r="N70" s="19"/>
      <c r="O70" s="19"/>
      <c r="P70" s="29"/>
      <c r="Q70" s="29"/>
      <c r="R70" s="20"/>
    </row>
    <row r="71" spans="1:18" x14ac:dyDescent="0.25">
      <c r="A71" s="16"/>
      <c r="B71" s="35"/>
      <c r="C71" s="6"/>
      <c r="D71" s="6"/>
      <c r="E71" s="6"/>
      <c r="F71" s="18"/>
      <c r="G71" s="18"/>
      <c r="H71" s="18"/>
      <c r="I71" s="18"/>
      <c r="J71" s="18"/>
      <c r="K71" s="18"/>
      <c r="L71" s="18"/>
      <c r="M71" s="29"/>
      <c r="N71" s="19"/>
      <c r="O71" s="19"/>
      <c r="P71" s="29"/>
      <c r="Q71" s="29"/>
      <c r="R71" s="20"/>
    </row>
    <row r="72" spans="1:18" x14ac:dyDescent="0.25">
      <c r="A72" s="16"/>
      <c r="B72" s="35"/>
      <c r="C72" s="5"/>
      <c r="D72" s="5"/>
      <c r="E72" s="5"/>
      <c r="F72" s="18"/>
      <c r="G72" s="18"/>
      <c r="H72" s="18"/>
      <c r="I72" s="18"/>
      <c r="J72" s="18"/>
      <c r="K72" s="18"/>
      <c r="L72" s="18"/>
      <c r="M72" s="18"/>
      <c r="N72" s="19"/>
      <c r="O72" s="19"/>
      <c r="P72" s="18"/>
      <c r="Q72" s="18"/>
      <c r="R72" s="20"/>
    </row>
    <row r="73" spans="1:18" x14ac:dyDescent="0.25">
      <c r="A73" s="16"/>
      <c r="B73" s="17"/>
      <c r="C73" s="5"/>
      <c r="D73" s="5"/>
      <c r="E73" s="5"/>
      <c r="F73" s="18"/>
      <c r="G73" s="18"/>
      <c r="H73" s="18"/>
      <c r="I73" s="18"/>
      <c r="J73" s="18"/>
      <c r="K73" s="18"/>
      <c r="L73" s="18"/>
      <c r="M73" s="29"/>
      <c r="N73" s="19"/>
      <c r="O73" s="19"/>
      <c r="P73" s="29"/>
      <c r="Q73" s="29"/>
      <c r="R73" s="20"/>
    </row>
    <row r="74" spans="1:18" x14ac:dyDescent="0.25">
      <c r="A74" s="16"/>
      <c r="B74" s="17"/>
      <c r="C74" s="5"/>
      <c r="D74" s="5"/>
      <c r="E74" s="5"/>
      <c r="F74" s="18"/>
      <c r="G74" s="18"/>
      <c r="H74" s="18"/>
      <c r="I74" s="18"/>
      <c r="J74" s="18"/>
      <c r="K74" s="18"/>
      <c r="L74" s="18"/>
      <c r="M74" s="29"/>
      <c r="N74" s="19"/>
      <c r="O74" s="19"/>
      <c r="P74" s="29"/>
      <c r="Q74" s="29"/>
      <c r="R74" s="20"/>
    </row>
    <row r="75" spans="1:18" x14ac:dyDescent="0.25">
      <c r="A75" s="16"/>
      <c r="B75" s="17"/>
      <c r="C75" s="5"/>
      <c r="D75" s="5"/>
      <c r="E75" s="5"/>
      <c r="F75" s="18"/>
      <c r="G75" s="18"/>
      <c r="H75" s="18"/>
      <c r="I75" s="18"/>
      <c r="J75" s="18"/>
      <c r="K75" s="18"/>
      <c r="L75" s="18"/>
      <c r="M75" s="29"/>
      <c r="N75" s="19"/>
      <c r="O75" s="19"/>
      <c r="P75" s="29"/>
      <c r="Q75" s="29"/>
      <c r="R75" s="20"/>
    </row>
    <row r="76" spans="1:18" s="47" customFormat="1" x14ac:dyDescent="0.25">
      <c r="A76" s="16"/>
      <c r="B76" s="17"/>
      <c r="C76" s="5"/>
      <c r="D76" s="5"/>
      <c r="E76" s="5"/>
      <c r="F76" s="18"/>
      <c r="G76" s="18"/>
      <c r="H76" s="18"/>
      <c r="I76" s="18"/>
      <c r="J76" s="18"/>
      <c r="K76" s="18"/>
      <c r="L76" s="18"/>
      <c r="M76" s="29"/>
      <c r="N76" s="19"/>
      <c r="O76" s="19"/>
      <c r="P76" s="29"/>
      <c r="Q76" s="29"/>
      <c r="R76" s="20"/>
    </row>
    <row r="77" spans="1:18" x14ac:dyDescent="0.25">
      <c r="A77" s="16"/>
      <c r="B77" s="17"/>
      <c r="C77" s="5"/>
      <c r="D77" s="5"/>
      <c r="E77" s="5"/>
      <c r="F77" s="18"/>
      <c r="G77" s="18"/>
      <c r="H77" s="18"/>
      <c r="I77" s="18"/>
      <c r="J77" s="18"/>
      <c r="K77" s="18"/>
      <c r="L77" s="18"/>
      <c r="M77" s="29"/>
      <c r="N77" s="19"/>
      <c r="O77" s="19"/>
      <c r="P77" s="29"/>
      <c r="Q77" s="29"/>
      <c r="R77" s="20"/>
    </row>
    <row r="78" spans="1:18" x14ac:dyDescent="0.25">
      <c r="A78" s="16"/>
      <c r="B78" s="17"/>
      <c r="C78" s="5"/>
      <c r="D78" s="5"/>
      <c r="E78" s="5"/>
      <c r="F78" s="18"/>
      <c r="G78" s="18"/>
      <c r="H78" s="18"/>
      <c r="I78" s="18"/>
      <c r="J78" s="18"/>
      <c r="K78" s="18"/>
      <c r="L78" s="18"/>
      <c r="M78" s="29"/>
      <c r="N78" s="19"/>
      <c r="O78" s="19"/>
      <c r="P78" s="29"/>
      <c r="Q78" s="29"/>
      <c r="R78" s="20"/>
    </row>
    <row r="79" spans="1:18" x14ac:dyDescent="0.25">
      <c r="A79" s="21"/>
      <c r="B79" s="22"/>
      <c r="C79" s="5"/>
      <c r="D79" s="5"/>
      <c r="E79" s="5"/>
      <c r="F79" s="28"/>
      <c r="G79" s="18"/>
      <c r="H79" s="18"/>
      <c r="I79" s="18"/>
      <c r="J79" s="18"/>
      <c r="K79" s="18"/>
      <c r="L79" s="18"/>
      <c r="M79" s="18"/>
      <c r="N79" s="19"/>
      <c r="O79" s="19"/>
      <c r="P79" s="18"/>
      <c r="Q79" s="18"/>
      <c r="R79" s="20"/>
    </row>
    <row r="80" spans="1:18" s="47" customFormat="1" ht="14.25" x14ac:dyDescent="0.2">
      <c r="A80" s="41"/>
      <c r="B80" s="9"/>
      <c r="C80" s="43"/>
      <c r="D80" s="43"/>
      <c r="E80" s="43"/>
      <c r="F80" s="12"/>
      <c r="G80" s="12"/>
      <c r="H80" s="12"/>
      <c r="I80" s="12"/>
      <c r="J80" s="12"/>
      <c r="K80" s="12"/>
      <c r="L80" s="12"/>
      <c r="M80" s="12"/>
      <c r="N80" s="13"/>
      <c r="O80" s="13"/>
      <c r="P80" s="12"/>
      <c r="Q80" s="12"/>
      <c r="R80" s="46"/>
    </row>
    <row r="81" spans="1:18" ht="35.25" customHeight="1" x14ac:dyDescent="0.25">
      <c r="A81" s="16"/>
      <c r="B81" s="17"/>
      <c r="C81" s="5"/>
      <c r="D81" s="5"/>
      <c r="E81" s="5"/>
      <c r="F81" s="28"/>
      <c r="G81" s="28"/>
      <c r="H81" s="28"/>
      <c r="I81" s="28"/>
      <c r="J81" s="28"/>
      <c r="K81" s="28"/>
      <c r="L81" s="28"/>
      <c r="M81" s="28"/>
      <c r="N81" s="19"/>
      <c r="O81" s="19"/>
      <c r="P81" s="28"/>
      <c r="Q81" s="28"/>
      <c r="R81" s="20"/>
    </row>
    <row r="82" spans="1:18" x14ac:dyDescent="0.25">
      <c r="A82" s="16"/>
      <c r="B82" s="35"/>
      <c r="C82" s="5"/>
      <c r="D82" s="5"/>
      <c r="E82" s="5"/>
      <c r="F82" s="18"/>
      <c r="G82" s="18"/>
      <c r="H82" s="28"/>
      <c r="I82" s="29"/>
      <c r="J82" s="28"/>
      <c r="K82" s="29"/>
      <c r="L82" s="18"/>
      <c r="M82" s="18"/>
      <c r="N82" s="19"/>
      <c r="O82" s="19"/>
      <c r="P82" s="18"/>
      <c r="Q82" s="18"/>
      <c r="R82" s="5"/>
    </row>
    <row r="83" spans="1:18" ht="38.25" customHeight="1" x14ac:dyDescent="0.25">
      <c r="A83" s="16"/>
      <c r="B83" s="35"/>
      <c r="C83" s="5"/>
      <c r="D83" s="5"/>
      <c r="E83" s="5"/>
      <c r="F83" s="18"/>
      <c r="G83" s="18"/>
      <c r="H83" s="28"/>
      <c r="I83" s="29"/>
      <c r="J83" s="28"/>
      <c r="K83" s="29"/>
      <c r="L83" s="18"/>
      <c r="M83" s="18"/>
      <c r="N83" s="19"/>
      <c r="O83" s="19"/>
      <c r="P83" s="18"/>
      <c r="Q83" s="18"/>
      <c r="R83" s="5"/>
    </row>
    <row r="84" spans="1:18" ht="64.5" customHeight="1" x14ac:dyDescent="0.25">
      <c r="A84" s="16"/>
      <c r="B84" s="31"/>
      <c r="C84" s="5"/>
      <c r="D84" s="5"/>
      <c r="E84" s="5"/>
      <c r="F84" s="18"/>
      <c r="G84" s="18"/>
      <c r="H84" s="18"/>
      <c r="I84" s="18"/>
      <c r="J84" s="18"/>
      <c r="K84" s="18"/>
      <c r="L84" s="18"/>
      <c r="M84" s="29"/>
      <c r="N84" s="19"/>
      <c r="O84" s="19"/>
      <c r="P84" s="29"/>
      <c r="Q84" s="29"/>
      <c r="R84" s="20"/>
    </row>
    <row r="85" spans="1:18" ht="33" customHeight="1" x14ac:dyDescent="0.25">
      <c r="A85" s="16"/>
      <c r="B85" s="35"/>
      <c r="C85" s="5"/>
      <c r="D85" s="5"/>
      <c r="E85" s="5"/>
      <c r="F85" s="18"/>
      <c r="G85" s="18"/>
      <c r="H85" s="18"/>
      <c r="I85" s="18"/>
      <c r="J85" s="18"/>
      <c r="K85" s="18"/>
      <c r="L85" s="18"/>
      <c r="M85" s="29"/>
      <c r="N85" s="19"/>
      <c r="O85" s="19"/>
      <c r="P85" s="29"/>
      <c r="Q85" s="29"/>
      <c r="R85" s="20"/>
    </row>
    <row r="86" spans="1:18" ht="22.5" customHeight="1" x14ac:dyDescent="0.25">
      <c r="A86" s="16"/>
      <c r="B86" s="17"/>
      <c r="C86" s="5"/>
      <c r="D86" s="5"/>
      <c r="E86" s="5"/>
      <c r="F86" s="28"/>
      <c r="G86" s="18"/>
      <c r="H86" s="18"/>
      <c r="I86" s="18"/>
      <c r="J86" s="18"/>
      <c r="K86" s="18"/>
      <c r="L86" s="18"/>
      <c r="M86" s="18"/>
      <c r="N86" s="19"/>
      <c r="O86" s="19"/>
      <c r="P86" s="18"/>
      <c r="Q86" s="18"/>
      <c r="R86" s="20"/>
    </row>
    <row r="87" spans="1:18" ht="21.75" customHeight="1" x14ac:dyDescent="0.25">
      <c r="A87" s="16"/>
      <c r="B87" s="17"/>
      <c r="C87" s="5"/>
      <c r="D87" s="5"/>
      <c r="E87" s="5"/>
      <c r="F87" s="28"/>
      <c r="G87" s="18"/>
      <c r="H87" s="18"/>
      <c r="I87" s="18"/>
      <c r="J87" s="18"/>
      <c r="K87" s="18"/>
      <c r="L87" s="18"/>
      <c r="M87" s="18"/>
      <c r="N87" s="19"/>
      <c r="O87" s="19"/>
      <c r="P87" s="18"/>
      <c r="Q87" s="18"/>
      <c r="R87" s="20"/>
    </row>
    <row r="88" spans="1:18" ht="33" customHeight="1" x14ac:dyDescent="0.25">
      <c r="A88" s="21"/>
      <c r="B88" s="22"/>
      <c r="C88" s="5"/>
      <c r="D88" s="5"/>
      <c r="E88" s="5"/>
      <c r="F88" s="28"/>
      <c r="G88" s="18"/>
      <c r="H88" s="18"/>
      <c r="I88" s="18"/>
      <c r="J88" s="18"/>
      <c r="K88" s="18"/>
      <c r="L88" s="18"/>
      <c r="M88" s="18"/>
      <c r="N88" s="19"/>
      <c r="O88" s="19"/>
      <c r="P88" s="18"/>
      <c r="Q88" s="18"/>
      <c r="R88" s="20"/>
    </row>
    <row r="89" spans="1:18" ht="33" customHeight="1" x14ac:dyDescent="0.25">
      <c r="A89" s="16"/>
      <c r="B89" s="17"/>
      <c r="C89" s="5"/>
      <c r="D89" s="5"/>
      <c r="E89" s="5"/>
      <c r="F89" s="28"/>
      <c r="G89" s="18"/>
      <c r="H89" s="18"/>
      <c r="I89" s="18"/>
      <c r="J89" s="18"/>
      <c r="K89" s="18"/>
      <c r="L89" s="18"/>
      <c r="M89" s="18"/>
      <c r="N89" s="19"/>
      <c r="O89" s="19"/>
      <c r="P89" s="18"/>
      <c r="Q89" s="18"/>
      <c r="R89" s="20"/>
    </row>
    <row r="90" spans="1:18" ht="20.25" customHeight="1" x14ac:dyDescent="0.25">
      <c r="A90" s="16"/>
      <c r="B90" s="17"/>
      <c r="C90" s="5"/>
      <c r="D90" s="5"/>
      <c r="E90" s="5"/>
      <c r="F90" s="28"/>
      <c r="G90" s="18"/>
      <c r="H90" s="18"/>
      <c r="I90" s="18"/>
      <c r="J90" s="18"/>
      <c r="K90" s="18"/>
      <c r="L90" s="18"/>
      <c r="M90" s="18"/>
      <c r="N90" s="19"/>
      <c r="O90" s="19"/>
      <c r="P90" s="18"/>
      <c r="Q90" s="18"/>
      <c r="R90" s="20"/>
    </row>
    <row r="91" spans="1:18" ht="19.5" customHeight="1" x14ac:dyDescent="0.25">
      <c r="A91" s="16"/>
      <c r="B91" s="17"/>
      <c r="C91" s="5"/>
      <c r="D91" s="5"/>
      <c r="E91" s="5"/>
      <c r="F91" s="28"/>
      <c r="G91" s="18"/>
      <c r="H91" s="18"/>
      <c r="I91" s="18"/>
      <c r="J91" s="18"/>
      <c r="K91" s="18"/>
      <c r="L91" s="18"/>
      <c r="M91" s="18"/>
      <c r="N91" s="19"/>
      <c r="O91" s="19"/>
      <c r="P91" s="18"/>
      <c r="Q91" s="18"/>
      <c r="R91" s="20"/>
    </row>
    <row r="92" spans="1:18" ht="21" customHeight="1" x14ac:dyDescent="0.25">
      <c r="A92" s="16"/>
      <c r="B92" s="17"/>
      <c r="C92" s="5"/>
      <c r="D92" s="5"/>
      <c r="E92" s="5"/>
      <c r="F92" s="28"/>
      <c r="G92" s="18"/>
      <c r="H92" s="18"/>
      <c r="I92" s="18"/>
      <c r="J92" s="18"/>
      <c r="K92" s="18"/>
      <c r="L92" s="18"/>
      <c r="M92" s="18"/>
      <c r="N92" s="19"/>
      <c r="O92" s="19"/>
      <c r="P92" s="18"/>
      <c r="Q92" s="18"/>
      <c r="R92" s="20"/>
    </row>
    <row r="93" spans="1:18" ht="26.25" customHeight="1" x14ac:dyDescent="0.25">
      <c r="A93" s="21"/>
      <c r="B93" s="22"/>
      <c r="C93" s="5"/>
      <c r="D93" s="5"/>
      <c r="E93" s="5"/>
      <c r="F93" s="28"/>
      <c r="G93" s="29"/>
      <c r="H93" s="28"/>
      <c r="I93" s="29"/>
      <c r="J93" s="28"/>
      <c r="K93" s="29"/>
      <c r="L93" s="28"/>
      <c r="M93" s="29"/>
      <c r="N93" s="19"/>
      <c r="O93" s="19"/>
      <c r="P93" s="29"/>
      <c r="Q93" s="29"/>
      <c r="R93" s="20"/>
    </row>
    <row r="94" spans="1:18" s="47" customFormat="1" ht="48.75" customHeight="1" x14ac:dyDescent="0.2">
      <c r="A94" s="41"/>
      <c r="B94" s="9"/>
      <c r="C94" s="43"/>
      <c r="D94" s="43"/>
      <c r="E94" s="43"/>
      <c r="F94" s="12"/>
      <c r="G94" s="12"/>
      <c r="H94" s="12"/>
      <c r="I94" s="12"/>
      <c r="J94" s="12"/>
      <c r="K94" s="12"/>
      <c r="L94" s="12"/>
      <c r="M94" s="12"/>
      <c r="N94" s="13"/>
      <c r="O94" s="13"/>
      <c r="P94" s="12"/>
      <c r="Q94" s="12"/>
      <c r="R94" s="46"/>
    </row>
    <row r="95" spans="1:18" s="47" customFormat="1" ht="65.25" customHeight="1" x14ac:dyDescent="0.2">
      <c r="A95" s="41"/>
      <c r="B95" s="9"/>
      <c r="C95" s="43"/>
      <c r="D95" s="43"/>
      <c r="E95" s="43"/>
      <c r="F95" s="12"/>
      <c r="G95" s="12"/>
      <c r="H95" s="12"/>
      <c r="I95" s="12"/>
      <c r="J95" s="12"/>
      <c r="K95" s="12"/>
      <c r="L95" s="12"/>
      <c r="M95" s="12"/>
      <c r="N95" s="13"/>
      <c r="O95" s="13"/>
      <c r="P95" s="12"/>
      <c r="Q95" s="12"/>
      <c r="R95" s="46"/>
    </row>
    <row r="96" spans="1:18" ht="186.75" customHeight="1" x14ac:dyDescent="0.25">
      <c r="A96" s="16"/>
      <c r="B96" s="17"/>
      <c r="C96" s="5"/>
      <c r="D96" s="5"/>
      <c r="E96" s="5"/>
      <c r="F96" s="28"/>
      <c r="G96" s="29"/>
      <c r="H96" s="28"/>
      <c r="I96" s="29"/>
      <c r="J96" s="28"/>
      <c r="K96" s="29"/>
      <c r="L96" s="28"/>
      <c r="M96" s="29"/>
      <c r="N96" s="19"/>
      <c r="O96" s="19"/>
      <c r="P96" s="29"/>
      <c r="Q96" s="29"/>
      <c r="R96" s="20"/>
    </row>
    <row r="97" spans="1:18" x14ac:dyDescent="0.25">
      <c r="A97" s="16"/>
      <c r="B97" s="17"/>
      <c r="C97" s="5"/>
      <c r="D97" s="5"/>
      <c r="E97" s="5"/>
      <c r="F97" s="28"/>
      <c r="G97" s="29"/>
      <c r="H97" s="28"/>
      <c r="I97" s="29"/>
      <c r="J97" s="28"/>
      <c r="K97" s="29"/>
      <c r="L97" s="28"/>
      <c r="M97" s="29"/>
      <c r="N97" s="19"/>
      <c r="O97" s="19"/>
      <c r="P97" s="29"/>
      <c r="Q97" s="29"/>
      <c r="R97" s="20"/>
    </row>
    <row r="98" spans="1:18" x14ac:dyDescent="0.25">
      <c r="A98" s="58"/>
      <c r="B98" s="17"/>
      <c r="C98" s="5"/>
      <c r="D98" s="5"/>
      <c r="E98" s="5"/>
      <c r="F98" s="28"/>
      <c r="G98" s="29"/>
      <c r="H98" s="28"/>
      <c r="I98" s="29"/>
      <c r="J98" s="28"/>
      <c r="K98" s="29"/>
      <c r="L98" s="28"/>
      <c r="M98" s="29"/>
      <c r="N98" s="19"/>
      <c r="O98" s="19"/>
      <c r="P98" s="29"/>
      <c r="Q98" s="29"/>
      <c r="R98" s="20"/>
    </row>
    <row r="99" spans="1:18" x14ac:dyDescent="0.25">
      <c r="A99" s="59"/>
      <c r="B99" s="22"/>
      <c r="C99" s="5"/>
      <c r="D99" s="5"/>
      <c r="E99" s="5"/>
      <c r="F99" s="28"/>
      <c r="G99" s="29"/>
      <c r="H99" s="28"/>
      <c r="I99" s="29"/>
      <c r="J99" s="28"/>
      <c r="K99" s="29"/>
      <c r="L99" s="28"/>
      <c r="M99" s="29"/>
      <c r="N99" s="19"/>
      <c r="O99" s="19"/>
      <c r="P99" s="29"/>
      <c r="Q99" s="29"/>
      <c r="R99" s="20"/>
    </row>
    <row r="100" spans="1:18" s="15" customFormat="1" ht="14.25" x14ac:dyDescent="0.2">
      <c r="A100" s="8"/>
      <c r="B100" s="9"/>
      <c r="C100" s="10"/>
      <c r="D100" s="10"/>
      <c r="E100" s="10"/>
      <c r="F100" s="12"/>
      <c r="G100" s="12"/>
      <c r="H100" s="12"/>
      <c r="I100" s="12"/>
      <c r="J100" s="12"/>
      <c r="K100" s="12"/>
      <c r="L100" s="12"/>
      <c r="M100" s="12"/>
      <c r="N100" s="13"/>
      <c r="O100" s="13"/>
      <c r="P100" s="12"/>
      <c r="Q100" s="12"/>
      <c r="R100" s="14"/>
    </row>
    <row r="101" spans="1:18" x14ac:dyDescent="0.25">
      <c r="A101" s="16"/>
      <c r="B101" s="56"/>
      <c r="C101" s="5"/>
      <c r="D101" s="5"/>
      <c r="E101" s="5"/>
      <c r="F101" s="18"/>
      <c r="G101" s="29"/>
      <c r="H101" s="28"/>
      <c r="I101" s="29"/>
      <c r="J101" s="28"/>
      <c r="K101" s="29"/>
      <c r="L101" s="18"/>
      <c r="M101" s="29"/>
      <c r="N101" s="19"/>
      <c r="O101" s="19"/>
      <c r="P101" s="29"/>
      <c r="Q101" s="29"/>
      <c r="R101" s="20"/>
    </row>
    <row r="102" spans="1:18" x14ac:dyDescent="0.25">
      <c r="A102" s="16"/>
      <c r="B102" s="30"/>
      <c r="C102" s="5"/>
      <c r="D102" s="5"/>
      <c r="E102" s="5"/>
      <c r="F102" s="18"/>
      <c r="G102" s="5"/>
      <c r="H102" s="28"/>
      <c r="I102" s="29"/>
      <c r="J102" s="28"/>
      <c r="K102" s="29"/>
      <c r="L102" s="18"/>
      <c r="M102" s="53"/>
      <c r="N102" s="19"/>
      <c r="O102" s="19"/>
      <c r="P102" s="29"/>
      <c r="Q102" s="29"/>
      <c r="R102" s="20"/>
    </row>
    <row r="103" spans="1:18" x14ac:dyDescent="0.25">
      <c r="A103" s="16"/>
      <c r="B103" s="30"/>
      <c r="C103" s="5"/>
      <c r="D103" s="5"/>
      <c r="E103" s="5"/>
      <c r="F103" s="18"/>
      <c r="G103" s="29"/>
      <c r="H103" s="28"/>
      <c r="I103" s="29"/>
      <c r="J103" s="28"/>
      <c r="K103" s="29"/>
      <c r="L103" s="18"/>
      <c r="M103" s="29"/>
      <c r="N103" s="19"/>
      <c r="O103" s="19"/>
      <c r="P103" s="29"/>
      <c r="Q103" s="29"/>
      <c r="R103" s="20"/>
    </row>
    <row r="104" spans="1:18" x14ac:dyDescent="0.25">
      <c r="A104" s="16"/>
      <c r="B104" s="40"/>
      <c r="C104" s="5"/>
      <c r="D104" s="5"/>
      <c r="E104" s="5"/>
      <c r="F104" s="28"/>
      <c r="G104" s="29"/>
      <c r="H104" s="28"/>
      <c r="I104" s="29"/>
      <c r="J104" s="28"/>
      <c r="K104" s="29"/>
      <c r="L104" s="28"/>
      <c r="M104" s="60"/>
      <c r="N104" s="19"/>
      <c r="O104" s="19"/>
      <c r="P104" s="29"/>
      <c r="Q104" s="29"/>
      <c r="R104" s="20"/>
    </row>
    <row r="105" spans="1:18" s="15" customFormat="1" ht="14.25" x14ac:dyDescent="0.2">
      <c r="A105" s="8"/>
      <c r="B105" s="38"/>
      <c r="C105" s="10"/>
      <c r="D105" s="10"/>
      <c r="E105" s="10"/>
      <c r="F105" s="12"/>
      <c r="G105" s="12"/>
      <c r="H105" s="12"/>
      <c r="I105" s="12"/>
      <c r="J105" s="12"/>
      <c r="K105" s="12"/>
      <c r="L105" s="12"/>
      <c r="M105" s="12"/>
      <c r="N105" s="13"/>
      <c r="O105" s="13"/>
      <c r="P105" s="12"/>
      <c r="Q105" s="12"/>
      <c r="R105" s="14"/>
    </row>
    <row r="106" spans="1:18" s="65" customFormat="1" x14ac:dyDescent="0.2">
      <c r="A106" s="61"/>
      <c r="B106" s="31"/>
      <c r="C106" s="62"/>
      <c r="D106" s="62"/>
      <c r="E106" s="62"/>
      <c r="F106" s="63"/>
      <c r="G106" s="63"/>
      <c r="H106" s="63"/>
      <c r="I106" s="63"/>
      <c r="J106" s="63"/>
      <c r="K106" s="63"/>
      <c r="L106" s="63"/>
      <c r="M106" s="63"/>
      <c r="N106" s="63"/>
      <c r="O106" s="63"/>
      <c r="P106" s="63"/>
      <c r="Q106" s="63"/>
      <c r="R106" s="64"/>
    </row>
    <row r="107" spans="1:18" x14ac:dyDescent="0.25">
      <c r="A107" s="16"/>
      <c r="B107" s="17"/>
      <c r="C107" s="5"/>
      <c r="D107" s="5"/>
      <c r="E107" s="5"/>
      <c r="F107" s="18"/>
      <c r="G107" s="29"/>
      <c r="H107" s="28"/>
      <c r="I107" s="29"/>
      <c r="J107" s="28"/>
      <c r="K107" s="29"/>
      <c r="L107" s="18"/>
      <c r="M107" s="29"/>
      <c r="N107" s="19"/>
      <c r="O107" s="19"/>
      <c r="P107" s="29"/>
      <c r="Q107" s="29"/>
      <c r="R107" s="20"/>
    </row>
    <row r="108" spans="1:18" x14ac:dyDescent="0.25">
      <c r="A108" s="41"/>
      <c r="B108" s="17"/>
      <c r="C108" s="5"/>
      <c r="D108" s="5"/>
      <c r="E108" s="5"/>
      <c r="F108" s="18"/>
      <c r="G108" s="29"/>
      <c r="H108" s="28"/>
      <c r="I108" s="29"/>
      <c r="J108" s="28"/>
      <c r="K108" s="29"/>
      <c r="L108" s="18"/>
      <c r="M108" s="29"/>
      <c r="N108" s="19"/>
      <c r="O108" s="19"/>
      <c r="P108" s="29"/>
      <c r="Q108" s="29"/>
      <c r="R108" s="20"/>
    </row>
    <row r="109" spans="1:18" x14ac:dyDescent="0.25">
      <c r="A109" s="58"/>
      <c r="B109" s="17"/>
      <c r="C109" s="5"/>
      <c r="D109" s="5"/>
      <c r="E109" s="5"/>
      <c r="F109" s="18"/>
      <c r="G109" s="29"/>
      <c r="H109" s="28"/>
      <c r="I109" s="29"/>
      <c r="J109" s="28"/>
      <c r="K109" s="29"/>
      <c r="L109" s="18"/>
      <c r="M109" s="29"/>
      <c r="N109" s="19"/>
      <c r="O109" s="19"/>
      <c r="P109" s="29"/>
      <c r="Q109" s="29"/>
      <c r="R109" s="20"/>
    </row>
    <row r="110" spans="1:18" x14ac:dyDescent="0.25">
      <c r="A110" s="58"/>
      <c r="B110" s="17"/>
      <c r="C110" s="5"/>
      <c r="D110" s="5"/>
      <c r="E110" s="5"/>
      <c r="F110" s="18"/>
      <c r="G110" s="29"/>
      <c r="H110" s="28"/>
      <c r="I110" s="29"/>
      <c r="J110" s="28"/>
      <c r="K110" s="29"/>
      <c r="L110" s="18"/>
      <c r="M110" s="29"/>
      <c r="N110" s="19"/>
      <c r="O110" s="19"/>
      <c r="P110" s="29"/>
      <c r="Q110" s="29"/>
      <c r="R110" s="20"/>
    </row>
    <row r="111" spans="1:18" x14ac:dyDescent="0.25">
      <c r="A111" s="16"/>
      <c r="B111" s="17"/>
      <c r="C111" s="5"/>
      <c r="D111" s="5"/>
      <c r="E111" s="5"/>
      <c r="F111" s="18"/>
      <c r="G111" s="29"/>
      <c r="H111" s="28"/>
      <c r="I111" s="29"/>
      <c r="J111" s="28"/>
      <c r="K111" s="29"/>
      <c r="L111" s="18"/>
      <c r="M111" s="29"/>
      <c r="N111" s="19"/>
      <c r="O111" s="19"/>
      <c r="P111" s="29"/>
      <c r="Q111" s="29"/>
      <c r="R111" s="20"/>
    </row>
    <row r="112" spans="1:18" x14ac:dyDescent="0.25">
      <c r="A112" s="16"/>
      <c r="B112" s="17"/>
      <c r="C112" s="5"/>
      <c r="D112" s="5"/>
      <c r="E112" s="5"/>
      <c r="F112" s="18"/>
      <c r="G112" s="29"/>
      <c r="H112" s="28"/>
      <c r="I112" s="29"/>
      <c r="J112" s="28"/>
      <c r="K112" s="29"/>
      <c r="L112" s="18"/>
      <c r="M112" s="29"/>
      <c r="N112" s="19"/>
      <c r="O112" s="19"/>
      <c r="P112" s="29"/>
      <c r="Q112" s="29"/>
      <c r="R112" s="20"/>
    </row>
    <row r="113" spans="1:18" x14ac:dyDescent="0.25">
      <c r="A113" s="16"/>
      <c r="B113" s="17"/>
      <c r="C113" s="5"/>
      <c r="D113" s="5"/>
      <c r="E113" s="5"/>
      <c r="F113" s="18"/>
      <c r="G113" s="29"/>
      <c r="H113" s="28"/>
      <c r="I113" s="29"/>
      <c r="J113" s="28"/>
      <c r="K113" s="29"/>
      <c r="L113" s="18"/>
      <c r="M113" s="29"/>
      <c r="N113" s="19"/>
      <c r="O113" s="19"/>
      <c r="P113" s="29"/>
      <c r="Q113" s="29"/>
      <c r="R113" s="20"/>
    </row>
    <row r="114" spans="1:18" x14ac:dyDescent="0.25">
      <c r="A114" s="16"/>
      <c r="B114" s="17"/>
      <c r="C114" s="5"/>
      <c r="D114" s="5"/>
      <c r="E114" s="5"/>
      <c r="F114" s="18"/>
      <c r="G114" s="18"/>
      <c r="H114" s="18"/>
      <c r="I114" s="18"/>
      <c r="J114" s="18"/>
      <c r="K114" s="18"/>
      <c r="L114" s="18"/>
      <c r="M114" s="29"/>
      <c r="N114" s="19"/>
      <c r="O114" s="19"/>
      <c r="P114" s="29"/>
      <c r="Q114" s="29"/>
      <c r="R114" s="20"/>
    </row>
    <row r="115" spans="1:18" s="47" customFormat="1" ht="14.25" x14ac:dyDescent="0.2">
      <c r="A115" s="41"/>
      <c r="B115" s="9"/>
      <c r="C115" s="43"/>
      <c r="D115" s="43"/>
      <c r="E115" s="43"/>
      <c r="F115" s="12"/>
      <c r="G115" s="66"/>
      <c r="H115" s="12"/>
      <c r="I115" s="66"/>
      <c r="J115" s="12"/>
      <c r="K115" s="66"/>
      <c r="L115" s="12"/>
      <c r="M115" s="66"/>
      <c r="N115" s="12"/>
      <c r="O115" s="12"/>
      <c r="P115" s="12"/>
      <c r="Q115" s="66"/>
      <c r="R115" s="46"/>
    </row>
    <row r="116" spans="1:18" s="47" customFormat="1" ht="14.25" x14ac:dyDescent="0.2">
      <c r="A116" s="41"/>
      <c r="B116" s="67"/>
      <c r="C116" s="43"/>
      <c r="D116" s="43"/>
      <c r="E116" s="43"/>
      <c r="F116" s="12"/>
      <c r="G116" s="66"/>
      <c r="H116" s="12"/>
      <c r="I116" s="66"/>
      <c r="J116" s="12"/>
      <c r="K116" s="66"/>
      <c r="L116" s="12"/>
      <c r="M116" s="66"/>
      <c r="N116" s="12"/>
      <c r="O116" s="12"/>
      <c r="P116" s="12"/>
      <c r="Q116" s="66"/>
      <c r="R116" s="46"/>
    </row>
    <row r="117" spans="1:18" s="47" customFormat="1" x14ac:dyDescent="0.2">
      <c r="A117" s="41"/>
      <c r="B117" s="68"/>
      <c r="C117" s="43"/>
      <c r="D117" s="43"/>
      <c r="E117" s="43"/>
      <c r="F117" s="12"/>
      <c r="G117" s="66"/>
      <c r="H117" s="12"/>
      <c r="I117" s="66"/>
      <c r="J117" s="12"/>
      <c r="K117" s="66"/>
      <c r="L117" s="12"/>
      <c r="M117" s="66"/>
      <c r="N117" s="12"/>
      <c r="O117" s="12"/>
      <c r="P117" s="12"/>
      <c r="Q117" s="66"/>
      <c r="R117" s="46"/>
    </row>
    <row r="118" spans="1:18" s="47" customFormat="1" x14ac:dyDescent="0.2">
      <c r="A118" s="41"/>
      <c r="B118" s="68"/>
      <c r="C118" s="43"/>
      <c r="D118" s="43"/>
      <c r="E118" s="43"/>
      <c r="F118" s="12"/>
      <c r="G118" s="66"/>
      <c r="H118" s="12"/>
      <c r="I118" s="66"/>
      <c r="J118" s="12"/>
      <c r="K118" s="66"/>
      <c r="L118" s="12"/>
      <c r="M118" s="66"/>
      <c r="N118" s="13"/>
      <c r="O118" s="13"/>
      <c r="P118" s="66"/>
      <c r="Q118" s="66"/>
      <c r="R118" s="46"/>
    </row>
    <row r="119" spans="1:18" s="47" customFormat="1" x14ac:dyDescent="0.2">
      <c r="A119" s="41"/>
      <c r="B119" s="68"/>
      <c r="C119" s="43"/>
      <c r="D119" s="43"/>
      <c r="E119" s="43"/>
      <c r="F119" s="12"/>
      <c r="G119" s="66"/>
      <c r="H119" s="12"/>
      <c r="I119" s="66"/>
      <c r="J119" s="12"/>
      <c r="K119" s="66"/>
      <c r="L119" s="12"/>
      <c r="M119" s="66"/>
      <c r="N119" s="13"/>
      <c r="O119" s="13"/>
      <c r="P119" s="66"/>
      <c r="Q119" s="66"/>
      <c r="R119" s="46"/>
    </row>
    <row r="120" spans="1:18" s="47" customFormat="1" x14ac:dyDescent="0.2">
      <c r="A120" s="41"/>
      <c r="B120" s="68"/>
      <c r="C120" s="43"/>
      <c r="D120" s="43"/>
      <c r="E120" s="43"/>
      <c r="F120" s="12"/>
      <c r="G120" s="66"/>
      <c r="H120" s="12"/>
      <c r="I120" s="66"/>
      <c r="J120" s="12"/>
      <c r="K120" s="66"/>
      <c r="L120" s="12"/>
      <c r="M120" s="66"/>
      <c r="N120" s="13"/>
      <c r="O120" s="13"/>
      <c r="P120" s="66"/>
      <c r="Q120" s="66"/>
      <c r="R120" s="46"/>
    </row>
    <row r="121" spans="1:18" s="47" customFormat="1" x14ac:dyDescent="0.2">
      <c r="A121" s="41"/>
      <c r="B121" s="68"/>
      <c r="C121" s="43"/>
      <c r="D121" s="43"/>
      <c r="E121" s="43"/>
      <c r="F121" s="12"/>
      <c r="G121" s="66"/>
      <c r="H121" s="12"/>
      <c r="I121" s="66"/>
      <c r="J121" s="12"/>
      <c r="K121" s="66"/>
      <c r="L121" s="12"/>
      <c r="M121" s="66"/>
      <c r="N121" s="13"/>
      <c r="O121" s="13"/>
      <c r="P121" s="66"/>
      <c r="Q121" s="66"/>
      <c r="R121" s="46"/>
    </row>
    <row r="122" spans="1:18" x14ac:dyDescent="0.25">
      <c r="A122" s="16"/>
      <c r="B122" s="9"/>
      <c r="C122" s="10"/>
      <c r="D122" s="10"/>
      <c r="E122" s="10"/>
      <c r="F122" s="12"/>
      <c r="G122" s="12"/>
      <c r="H122" s="12"/>
      <c r="I122" s="12"/>
      <c r="J122" s="12"/>
      <c r="K122" s="12"/>
      <c r="L122" s="12"/>
      <c r="M122" s="12"/>
      <c r="N122" s="12"/>
      <c r="O122" s="12"/>
      <c r="P122" s="12"/>
      <c r="Q122" s="12"/>
      <c r="R122" s="20"/>
    </row>
    <row r="123" spans="1:18" x14ac:dyDescent="0.25">
      <c r="A123" s="16"/>
      <c r="B123" s="31"/>
      <c r="C123" s="10"/>
      <c r="D123" s="10"/>
      <c r="E123" s="10"/>
      <c r="F123" s="12"/>
      <c r="G123" s="12"/>
      <c r="H123" s="12"/>
      <c r="I123" s="12"/>
      <c r="J123" s="12"/>
      <c r="K123" s="12"/>
      <c r="L123" s="12"/>
      <c r="M123" s="12"/>
      <c r="N123" s="13"/>
      <c r="O123" s="13"/>
      <c r="P123" s="12"/>
      <c r="Q123" s="12"/>
      <c r="R123" s="20"/>
    </row>
    <row r="124" spans="1:18" x14ac:dyDescent="0.25">
      <c r="A124" s="16"/>
      <c r="B124" s="31"/>
      <c r="C124" s="10"/>
      <c r="D124" s="10"/>
      <c r="E124" s="10"/>
      <c r="F124" s="12"/>
      <c r="G124" s="63"/>
      <c r="H124" s="63"/>
      <c r="I124" s="63"/>
      <c r="J124" s="63"/>
      <c r="K124" s="63"/>
      <c r="L124" s="63"/>
      <c r="M124" s="63"/>
      <c r="N124" s="13"/>
      <c r="O124" s="13"/>
      <c r="P124" s="63"/>
      <c r="Q124" s="63"/>
      <c r="R124" s="20"/>
    </row>
    <row r="125" spans="1:18" x14ac:dyDescent="0.25">
      <c r="A125" s="16"/>
      <c r="B125" s="31"/>
      <c r="C125" s="62"/>
      <c r="D125" s="62"/>
      <c r="E125" s="62"/>
      <c r="F125" s="63"/>
      <c r="G125" s="63"/>
      <c r="H125" s="63"/>
      <c r="I125" s="63"/>
      <c r="J125" s="63"/>
      <c r="K125" s="63"/>
      <c r="L125" s="63"/>
      <c r="M125" s="63"/>
      <c r="N125" s="13"/>
      <c r="O125" s="13"/>
      <c r="P125" s="63"/>
      <c r="Q125" s="63"/>
      <c r="R125" s="20"/>
    </row>
    <row r="126" spans="1:18" x14ac:dyDescent="0.25">
      <c r="A126" s="16"/>
      <c r="B126" s="22"/>
      <c r="C126" s="62"/>
      <c r="D126" s="62"/>
      <c r="E126" s="62"/>
      <c r="F126" s="63"/>
      <c r="G126" s="63"/>
      <c r="H126" s="63"/>
      <c r="I126" s="63"/>
      <c r="J126" s="63"/>
      <c r="K126" s="63"/>
      <c r="L126" s="63"/>
      <c r="M126" s="63"/>
      <c r="N126" s="13"/>
      <c r="O126" s="63"/>
      <c r="P126" s="63"/>
      <c r="Q126" s="63"/>
      <c r="R126" s="20"/>
    </row>
    <row r="127" spans="1:18" x14ac:dyDescent="0.25">
      <c r="A127" s="16"/>
      <c r="B127" s="9"/>
      <c r="C127" s="10"/>
      <c r="D127" s="10"/>
      <c r="E127" s="10"/>
      <c r="F127" s="12"/>
      <c r="G127" s="12"/>
      <c r="H127" s="12"/>
      <c r="I127" s="12"/>
      <c r="J127" s="12"/>
      <c r="K127" s="12"/>
      <c r="L127" s="12"/>
      <c r="M127" s="12"/>
      <c r="N127" s="13"/>
      <c r="O127" s="13"/>
      <c r="P127" s="12"/>
      <c r="Q127" s="12"/>
      <c r="R127" s="20"/>
    </row>
    <row r="128" spans="1:18" x14ac:dyDescent="0.25">
      <c r="A128" s="16"/>
      <c r="B128" s="31"/>
      <c r="C128" s="6"/>
      <c r="D128" s="6"/>
      <c r="E128" s="6"/>
      <c r="F128" s="28"/>
      <c r="G128" s="28"/>
      <c r="H128" s="28"/>
      <c r="I128" s="28"/>
      <c r="J128" s="28"/>
      <c r="K128" s="28"/>
      <c r="L128" s="28"/>
      <c r="M128" s="28"/>
      <c r="N128" s="19"/>
      <c r="O128" s="19"/>
      <c r="P128" s="28"/>
      <c r="Q128" s="28"/>
      <c r="R128" s="20"/>
    </row>
    <row r="129" spans="1:18" x14ac:dyDescent="0.25">
      <c r="A129" s="16"/>
      <c r="B129" s="31"/>
      <c r="C129" s="62"/>
      <c r="D129" s="62"/>
      <c r="E129" s="62"/>
      <c r="F129" s="63"/>
      <c r="G129" s="69"/>
      <c r="H129" s="69"/>
      <c r="I129" s="69"/>
      <c r="J129" s="69"/>
      <c r="K129" s="69"/>
      <c r="L129" s="69"/>
      <c r="M129" s="70"/>
      <c r="N129" s="54"/>
      <c r="O129" s="54"/>
      <c r="P129" s="70"/>
      <c r="Q129" s="70"/>
      <c r="R129" s="20"/>
    </row>
    <row r="130" spans="1:18" x14ac:dyDescent="0.25">
      <c r="A130" s="16"/>
      <c r="B130" s="31"/>
      <c r="C130" s="62"/>
      <c r="D130" s="62"/>
      <c r="E130" s="62"/>
      <c r="F130" s="63"/>
      <c r="G130" s="18"/>
      <c r="H130" s="18"/>
      <c r="I130" s="18"/>
      <c r="J130" s="18"/>
      <c r="K130" s="18"/>
      <c r="L130" s="18"/>
      <c r="M130" s="18"/>
      <c r="N130" s="19"/>
      <c r="O130" s="19"/>
      <c r="P130" s="18"/>
      <c r="Q130" s="18"/>
      <c r="R130" s="20"/>
    </row>
    <row r="131" spans="1:18" x14ac:dyDescent="0.25">
      <c r="A131" s="16"/>
      <c r="B131" s="22"/>
      <c r="C131" s="62"/>
      <c r="D131" s="62"/>
      <c r="E131" s="62"/>
      <c r="F131" s="63"/>
      <c r="G131" s="18"/>
      <c r="H131" s="18"/>
      <c r="I131" s="18"/>
      <c r="J131" s="18"/>
      <c r="K131" s="18"/>
      <c r="L131" s="18"/>
      <c r="M131" s="18"/>
      <c r="N131" s="19"/>
      <c r="O131" s="19"/>
      <c r="P131" s="18"/>
      <c r="Q131" s="18"/>
      <c r="R131" s="20"/>
    </row>
    <row r="132" spans="1:18" x14ac:dyDescent="0.25">
      <c r="A132" s="16"/>
      <c r="B132" s="9"/>
      <c r="C132" s="10"/>
      <c r="D132" s="10"/>
      <c r="E132" s="10"/>
      <c r="F132" s="12"/>
      <c r="G132" s="12"/>
      <c r="H132" s="12"/>
      <c r="I132" s="12"/>
      <c r="J132" s="12"/>
      <c r="K132" s="12"/>
      <c r="L132" s="12"/>
      <c r="M132" s="12"/>
      <c r="N132" s="13"/>
      <c r="O132" s="13"/>
      <c r="P132" s="12"/>
      <c r="Q132" s="12"/>
      <c r="R132" s="20"/>
    </row>
    <row r="133" spans="1:18" x14ac:dyDescent="0.25">
      <c r="A133" s="16"/>
      <c r="B133" s="31"/>
      <c r="C133" s="62"/>
      <c r="D133" s="62"/>
      <c r="E133" s="62"/>
      <c r="F133" s="63"/>
      <c r="G133" s="63"/>
      <c r="H133" s="63"/>
      <c r="I133" s="63"/>
      <c r="J133" s="63"/>
      <c r="K133" s="63"/>
      <c r="L133" s="63"/>
      <c r="M133" s="63"/>
      <c r="N133" s="13"/>
      <c r="O133" s="13"/>
      <c r="P133" s="63"/>
      <c r="Q133" s="63"/>
      <c r="R133" s="20"/>
    </row>
    <row r="134" spans="1:18" x14ac:dyDescent="0.25">
      <c r="A134" s="16"/>
      <c r="B134" s="31"/>
      <c r="C134" s="62"/>
      <c r="D134" s="62"/>
      <c r="E134" s="62"/>
      <c r="F134" s="63"/>
      <c r="G134" s="63"/>
      <c r="H134" s="63"/>
      <c r="I134" s="63"/>
      <c r="J134" s="63"/>
      <c r="K134" s="63"/>
      <c r="L134" s="63"/>
      <c r="M134" s="63"/>
      <c r="N134" s="13"/>
      <c r="O134" s="13"/>
      <c r="P134" s="63"/>
      <c r="Q134" s="63"/>
      <c r="R134" s="20"/>
    </row>
    <row r="135" spans="1:18" x14ac:dyDescent="0.25">
      <c r="A135" s="16"/>
      <c r="B135" s="31"/>
      <c r="C135" s="62"/>
      <c r="D135" s="62"/>
      <c r="E135" s="62"/>
      <c r="F135" s="63"/>
      <c r="G135" s="11"/>
      <c r="H135" s="11"/>
      <c r="I135" s="11"/>
      <c r="J135" s="11"/>
      <c r="K135" s="11"/>
      <c r="L135" s="11"/>
      <c r="M135" s="11"/>
      <c r="N135" s="13"/>
      <c r="O135" s="13"/>
      <c r="P135" s="11"/>
      <c r="Q135" s="11"/>
      <c r="R135" s="20"/>
    </row>
    <row r="136" spans="1:18" x14ac:dyDescent="0.25">
      <c r="A136" s="16"/>
      <c r="B136" s="31"/>
      <c r="C136" s="62"/>
      <c r="D136" s="62"/>
      <c r="E136" s="62"/>
      <c r="F136" s="63"/>
      <c r="G136" s="11"/>
      <c r="H136" s="11"/>
      <c r="I136" s="11"/>
      <c r="J136" s="11"/>
      <c r="K136" s="11"/>
      <c r="L136" s="11"/>
      <c r="M136" s="11"/>
      <c r="N136" s="13"/>
      <c r="O136" s="13"/>
      <c r="P136" s="11"/>
      <c r="Q136" s="11"/>
      <c r="R136" s="20"/>
    </row>
    <row r="137" spans="1:18" x14ac:dyDescent="0.25">
      <c r="A137" s="16"/>
      <c r="B137" s="22"/>
      <c r="C137" s="62"/>
      <c r="D137" s="62"/>
      <c r="E137" s="62"/>
      <c r="F137" s="63"/>
      <c r="G137" s="11"/>
      <c r="H137" s="11"/>
      <c r="I137" s="11"/>
      <c r="J137" s="11"/>
      <c r="K137" s="11"/>
      <c r="L137" s="11"/>
      <c r="M137" s="11"/>
      <c r="N137" s="13"/>
      <c r="O137" s="13"/>
      <c r="P137" s="11"/>
      <c r="Q137" s="11"/>
      <c r="R137" s="20"/>
    </row>
    <row r="138" spans="1:18" x14ac:dyDescent="0.25">
      <c r="A138" s="16"/>
      <c r="B138" s="9"/>
      <c r="C138" s="10"/>
      <c r="D138" s="10"/>
      <c r="E138" s="10"/>
      <c r="F138" s="12"/>
      <c r="G138" s="12"/>
      <c r="H138" s="12"/>
      <c r="I138" s="12"/>
      <c r="J138" s="12"/>
      <c r="K138" s="12"/>
      <c r="L138" s="12"/>
      <c r="M138" s="12"/>
      <c r="N138" s="13"/>
      <c r="O138" s="13"/>
      <c r="P138" s="12"/>
      <c r="Q138" s="12"/>
      <c r="R138" s="20"/>
    </row>
    <row r="139" spans="1:18" x14ac:dyDescent="0.25">
      <c r="A139" s="16"/>
      <c r="B139" s="31"/>
      <c r="C139" s="62"/>
      <c r="D139" s="62"/>
      <c r="E139" s="62"/>
      <c r="F139" s="63"/>
      <c r="G139" s="63"/>
      <c r="H139" s="63"/>
      <c r="I139" s="63"/>
      <c r="J139" s="63"/>
      <c r="K139" s="63"/>
      <c r="L139" s="63"/>
      <c r="M139" s="11"/>
      <c r="N139" s="13"/>
      <c r="O139" s="13"/>
      <c r="P139" s="11"/>
      <c r="Q139" s="11"/>
      <c r="R139" s="20"/>
    </row>
    <row r="140" spans="1:18" x14ac:dyDescent="0.25">
      <c r="A140" s="16"/>
      <c r="B140" s="22"/>
      <c r="C140" s="62"/>
      <c r="D140" s="62"/>
      <c r="E140" s="62"/>
      <c r="F140" s="63"/>
      <c r="G140" s="63"/>
      <c r="H140" s="63"/>
      <c r="I140" s="63"/>
      <c r="J140" s="63"/>
      <c r="K140" s="63"/>
      <c r="L140" s="63"/>
      <c r="M140" s="63"/>
      <c r="N140" s="13"/>
      <c r="O140" s="13"/>
      <c r="P140" s="63"/>
      <c r="Q140" s="63"/>
      <c r="R140" s="20"/>
    </row>
    <row r="141" spans="1:18" s="47" customFormat="1" ht="14.25" x14ac:dyDescent="0.2">
      <c r="A141" s="41"/>
      <c r="B141" s="38"/>
      <c r="C141" s="43"/>
      <c r="D141" s="43"/>
      <c r="E141" s="43"/>
      <c r="F141" s="12"/>
      <c r="G141" s="12"/>
      <c r="H141" s="12"/>
      <c r="I141" s="66"/>
      <c r="J141" s="12"/>
      <c r="K141" s="66"/>
      <c r="L141" s="12"/>
      <c r="M141" s="12"/>
      <c r="N141" s="12"/>
      <c r="O141" s="12"/>
      <c r="P141" s="12"/>
      <c r="Q141" s="12"/>
      <c r="R141" s="46"/>
    </row>
    <row r="142" spans="1:18" x14ac:dyDescent="0.25">
      <c r="A142" s="16"/>
      <c r="B142" s="17"/>
      <c r="C142" s="5"/>
      <c r="D142" s="5"/>
      <c r="E142" s="5"/>
      <c r="F142" s="28"/>
      <c r="G142" s="28"/>
      <c r="H142" s="28"/>
      <c r="I142" s="29"/>
      <c r="J142" s="28"/>
      <c r="K142" s="29"/>
      <c r="L142" s="28"/>
      <c r="M142" s="28"/>
      <c r="N142" s="28"/>
      <c r="O142" s="28"/>
      <c r="P142" s="28"/>
      <c r="Q142" s="28"/>
      <c r="R142" s="20"/>
    </row>
    <row r="143" spans="1:18" x14ac:dyDescent="0.25">
      <c r="A143" s="16"/>
      <c r="B143" s="17"/>
      <c r="C143" s="5"/>
      <c r="D143" s="5"/>
      <c r="E143" s="5"/>
      <c r="F143" s="28"/>
      <c r="G143" s="29"/>
      <c r="H143" s="28"/>
      <c r="I143" s="29"/>
      <c r="J143" s="28"/>
      <c r="K143" s="29"/>
      <c r="L143" s="28"/>
      <c r="M143" s="29"/>
      <c r="N143" s="19"/>
      <c r="O143" s="19"/>
      <c r="P143" s="29"/>
      <c r="Q143" s="29"/>
      <c r="R143" s="20"/>
    </row>
    <row r="144" spans="1:18" x14ac:dyDescent="0.25">
      <c r="A144" s="16"/>
      <c r="B144" s="17"/>
      <c r="C144" s="5"/>
      <c r="D144" s="5"/>
      <c r="E144" s="5"/>
      <c r="F144" s="28"/>
      <c r="G144" s="29"/>
      <c r="H144" s="28"/>
      <c r="I144" s="29"/>
      <c r="J144" s="28"/>
      <c r="K144" s="29"/>
      <c r="L144" s="28"/>
      <c r="M144" s="29"/>
      <c r="N144" s="19"/>
      <c r="O144" s="19"/>
      <c r="P144" s="29"/>
      <c r="Q144" s="29"/>
      <c r="R144" s="20"/>
    </row>
    <row r="145" spans="1:18" x14ac:dyDescent="0.25">
      <c r="A145" s="16"/>
      <c r="B145" s="17"/>
      <c r="C145" s="5"/>
      <c r="D145" s="5"/>
      <c r="E145" s="5"/>
      <c r="F145" s="28"/>
      <c r="G145" s="29"/>
      <c r="H145" s="28"/>
      <c r="I145" s="29"/>
      <c r="J145" s="28"/>
      <c r="K145" s="29"/>
      <c r="L145" s="28"/>
      <c r="M145" s="29"/>
      <c r="N145" s="19"/>
      <c r="O145" s="19"/>
      <c r="P145" s="29"/>
      <c r="Q145" s="29"/>
      <c r="R145" s="20"/>
    </row>
    <row r="146" spans="1:18" x14ac:dyDescent="0.25">
      <c r="A146" s="16"/>
      <c r="B146" s="17"/>
      <c r="C146" s="5"/>
      <c r="D146" s="5"/>
      <c r="E146" s="5"/>
      <c r="F146" s="28"/>
      <c r="G146" s="29"/>
      <c r="H146" s="28"/>
      <c r="I146" s="29"/>
      <c r="J146" s="28"/>
      <c r="K146" s="29"/>
      <c r="L146" s="28"/>
      <c r="M146" s="29"/>
      <c r="N146" s="19"/>
      <c r="O146" s="19"/>
      <c r="P146" s="29"/>
      <c r="Q146" s="29"/>
      <c r="R146" s="20"/>
    </row>
    <row r="147" spans="1:18" x14ac:dyDescent="0.25">
      <c r="A147" s="16"/>
      <c r="B147" s="17"/>
      <c r="C147" s="5"/>
      <c r="D147" s="5"/>
      <c r="E147" s="5"/>
      <c r="F147" s="28"/>
      <c r="G147" s="29"/>
      <c r="H147" s="28"/>
      <c r="I147" s="29"/>
      <c r="J147" s="28"/>
      <c r="K147" s="29"/>
      <c r="L147" s="28"/>
      <c r="M147" s="29"/>
      <c r="N147" s="19"/>
      <c r="O147" s="19"/>
      <c r="P147" s="29"/>
      <c r="Q147" s="29"/>
      <c r="R147" s="20"/>
    </row>
    <row r="148" spans="1:18" x14ac:dyDescent="0.25">
      <c r="A148" s="16"/>
      <c r="B148" s="17"/>
      <c r="C148" s="5"/>
      <c r="D148" s="5"/>
      <c r="E148" s="5"/>
      <c r="F148" s="29"/>
      <c r="G148" s="29"/>
      <c r="H148" s="28"/>
      <c r="I148" s="29"/>
      <c r="J148" s="28"/>
      <c r="K148" s="29"/>
      <c r="L148" s="29"/>
      <c r="M148" s="29"/>
      <c r="N148" s="29"/>
      <c r="O148" s="29"/>
      <c r="P148" s="29"/>
      <c r="Q148" s="29"/>
      <c r="R148" s="20"/>
    </row>
    <row r="149" spans="1:18" x14ac:dyDescent="0.25">
      <c r="A149" s="16"/>
      <c r="B149" s="71"/>
      <c r="C149" s="5"/>
      <c r="D149" s="5"/>
      <c r="E149" s="5"/>
      <c r="F149" s="28"/>
      <c r="G149" s="18"/>
      <c r="H149" s="18"/>
      <c r="I149" s="18"/>
      <c r="J149" s="18"/>
      <c r="K149" s="18"/>
      <c r="L149" s="18"/>
      <c r="M149" s="18"/>
      <c r="N149" s="19"/>
      <c r="O149" s="19"/>
      <c r="P149" s="18"/>
      <c r="Q149" s="18"/>
      <c r="R149" s="20"/>
    </row>
    <row r="150" spans="1:18" s="15" customFormat="1" ht="14.25" x14ac:dyDescent="0.2">
      <c r="A150" s="8"/>
      <c r="B150" s="42"/>
      <c r="C150" s="10"/>
      <c r="D150" s="10"/>
      <c r="E150" s="10"/>
      <c r="F150" s="12"/>
      <c r="G150" s="12"/>
      <c r="H150" s="12"/>
      <c r="I150" s="12"/>
      <c r="J150" s="12"/>
      <c r="K150" s="12"/>
      <c r="L150" s="12"/>
      <c r="M150" s="12"/>
      <c r="N150" s="12"/>
      <c r="O150" s="12"/>
      <c r="P150" s="12"/>
      <c r="Q150" s="12"/>
      <c r="R150" s="72"/>
    </row>
    <row r="151" spans="1:18" s="15" customFormat="1" x14ac:dyDescent="0.2">
      <c r="A151" s="8"/>
      <c r="B151" s="31"/>
      <c r="C151" s="10"/>
      <c r="D151" s="10"/>
      <c r="E151" s="10"/>
      <c r="F151" s="12"/>
      <c r="G151" s="12"/>
      <c r="H151" s="12"/>
      <c r="I151" s="12"/>
      <c r="J151" s="12"/>
      <c r="K151" s="12"/>
      <c r="L151" s="12"/>
      <c r="M151" s="12"/>
      <c r="N151" s="12"/>
      <c r="O151" s="12"/>
      <c r="P151" s="12"/>
      <c r="Q151" s="12"/>
      <c r="R151" s="72"/>
    </row>
    <row r="152" spans="1:18" s="15" customFormat="1" x14ac:dyDescent="0.25">
      <c r="A152" s="73"/>
      <c r="B152" s="31"/>
      <c r="C152" s="10"/>
      <c r="D152" s="10"/>
      <c r="E152" s="10"/>
      <c r="F152" s="12"/>
      <c r="G152" s="12"/>
      <c r="H152" s="12"/>
      <c r="I152" s="12"/>
      <c r="J152" s="12"/>
      <c r="K152" s="12"/>
      <c r="L152" s="12"/>
      <c r="M152" s="12"/>
      <c r="N152" s="13"/>
      <c r="O152" s="13"/>
      <c r="P152" s="12"/>
      <c r="Q152" s="12"/>
      <c r="R152" s="72"/>
    </row>
    <row r="153" spans="1:18" s="15" customFormat="1" x14ac:dyDescent="0.2">
      <c r="A153" s="8"/>
      <c r="B153" s="31"/>
      <c r="C153" s="10"/>
      <c r="D153" s="10"/>
      <c r="E153" s="10"/>
      <c r="F153" s="12"/>
      <c r="G153" s="12"/>
      <c r="H153" s="12"/>
      <c r="I153" s="12"/>
      <c r="J153" s="12"/>
      <c r="K153" s="12"/>
      <c r="L153" s="12"/>
      <c r="M153" s="12"/>
      <c r="N153" s="12"/>
      <c r="O153" s="12"/>
      <c r="P153" s="12"/>
      <c r="Q153" s="12"/>
      <c r="R153" s="72"/>
    </row>
    <row r="154" spans="1:18" s="15" customFormat="1" x14ac:dyDescent="0.25">
      <c r="A154" s="73"/>
      <c r="B154" s="31"/>
      <c r="C154" s="10"/>
      <c r="D154" s="10"/>
      <c r="E154" s="10"/>
      <c r="F154" s="12"/>
      <c r="G154" s="12"/>
      <c r="H154" s="12"/>
      <c r="I154" s="12"/>
      <c r="J154" s="12"/>
      <c r="K154" s="12"/>
      <c r="L154" s="12"/>
      <c r="M154" s="12"/>
      <c r="N154" s="13"/>
      <c r="O154" s="13"/>
      <c r="P154" s="12"/>
      <c r="Q154" s="12"/>
      <c r="R154" s="72"/>
    </row>
    <row r="155" spans="1:18" s="15" customFormat="1" x14ac:dyDescent="0.25">
      <c r="A155" s="73"/>
      <c r="B155" s="31"/>
      <c r="C155" s="10"/>
      <c r="D155" s="10"/>
      <c r="E155" s="10"/>
      <c r="F155" s="12"/>
      <c r="G155" s="12"/>
      <c r="H155" s="12"/>
      <c r="I155" s="12"/>
      <c r="J155" s="12"/>
      <c r="K155" s="12"/>
      <c r="L155" s="12"/>
      <c r="M155" s="12"/>
      <c r="N155" s="12"/>
      <c r="O155" s="12"/>
      <c r="P155" s="12"/>
      <c r="Q155" s="12"/>
      <c r="R155" s="72"/>
    </row>
    <row r="156" spans="1:18" s="15" customFormat="1" x14ac:dyDescent="0.25">
      <c r="A156" s="73"/>
      <c r="B156" s="31"/>
      <c r="C156" s="10"/>
      <c r="D156" s="10"/>
      <c r="E156" s="10"/>
      <c r="F156" s="12"/>
      <c r="G156" s="12"/>
      <c r="H156" s="12"/>
      <c r="I156" s="12"/>
      <c r="J156" s="12"/>
      <c r="K156" s="12"/>
      <c r="L156" s="12"/>
      <c r="M156" s="12"/>
      <c r="N156" s="13"/>
      <c r="O156" s="13"/>
      <c r="P156" s="12"/>
      <c r="Q156" s="12"/>
      <c r="R156" s="72"/>
    </row>
    <row r="157" spans="1:18" s="15" customFormat="1" x14ac:dyDescent="0.25">
      <c r="A157" s="73"/>
      <c r="B157" s="31"/>
      <c r="C157" s="10"/>
      <c r="D157" s="10"/>
      <c r="E157" s="10"/>
      <c r="F157" s="12"/>
      <c r="G157" s="12"/>
      <c r="H157" s="12"/>
      <c r="I157" s="12"/>
      <c r="J157" s="12"/>
      <c r="K157" s="12"/>
      <c r="L157" s="12"/>
      <c r="M157" s="12"/>
      <c r="N157" s="12"/>
      <c r="O157" s="12"/>
      <c r="P157" s="12"/>
      <c r="Q157" s="12"/>
      <c r="R157" s="72"/>
    </row>
    <row r="158" spans="1:18" s="15" customFormat="1" x14ac:dyDescent="0.25">
      <c r="A158" s="73"/>
      <c r="B158" s="31"/>
      <c r="C158" s="10"/>
      <c r="D158" s="10"/>
      <c r="E158" s="10"/>
      <c r="F158" s="12"/>
      <c r="G158" s="63"/>
      <c r="H158" s="12"/>
      <c r="I158" s="12"/>
      <c r="J158" s="12"/>
      <c r="K158" s="12"/>
      <c r="L158" s="12"/>
      <c r="M158" s="63"/>
      <c r="N158" s="13"/>
      <c r="O158" s="63"/>
      <c r="P158" s="12"/>
      <c r="Q158" s="63"/>
      <c r="R158" s="72"/>
    </row>
    <row r="159" spans="1:18" s="65" customFormat="1" ht="14.25" x14ac:dyDescent="0.2">
      <c r="A159" s="74"/>
      <c r="B159" s="9"/>
      <c r="C159" s="10"/>
      <c r="D159" s="10"/>
      <c r="E159" s="10"/>
      <c r="F159" s="12"/>
      <c r="G159" s="12"/>
      <c r="H159" s="12"/>
      <c r="I159" s="12"/>
      <c r="J159" s="12"/>
      <c r="K159" s="12"/>
      <c r="L159" s="12"/>
      <c r="M159" s="12"/>
      <c r="N159" s="13"/>
      <c r="O159" s="13"/>
      <c r="P159" s="12"/>
      <c r="Q159" s="12"/>
      <c r="R159" s="75"/>
    </row>
    <row r="160" spans="1:18" s="15" customFormat="1" x14ac:dyDescent="0.2">
      <c r="A160" s="8"/>
      <c r="B160" s="31"/>
      <c r="C160" s="62"/>
      <c r="D160" s="62"/>
      <c r="E160" s="62"/>
      <c r="F160" s="63"/>
      <c r="G160" s="63"/>
      <c r="H160" s="63"/>
      <c r="I160" s="63"/>
      <c r="J160" s="63"/>
      <c r="K160" s="63"/>
      <c r="L160" s="63"/>
      <c r="M160" s="63"/>
      <c r="N160" s="13"/>
      <c r="O160" s="13"/>
      <c r="P160" s="63"/>
      <c r="Q160" s="63"/>
      <c r="R160" s="72"/>
    </row>
    <row r="161" spans="1:19" s="65" customFormat="1" ht="32.25" customHeight="1" x14ac:dyDescent="0.2">
      <c r="A161" s="74"/>
      <c r="B161" s="22"/>
      <c r="C161" s="62"/>
      <c r="D161" s="62"/>
      <c r="E161" s="62"/>
      <c r="F161" s="63"/>
      <c r="G161" s="11"/>
      <c r="H161" s="11"/>
      <c r="I161" s="11"/>
      <c r="J161" s="11"/>
      <c r="K161" s="11"/>
      <c r="L161" s="11"/>
      <c r="M161" s="11"/>
      <c r="N161" s="13"/>
      <c r="O161" s="13"/>
      <c r="P161" s="11"/>
      <c r="Q161" s="11"/>
      <c r="R161" s="75"/>
    </row>
    <row r="162" spans="1:19" s="65" customFormat="1" ht="32.25" customHeight="1" x14ac:dyDescent="0.2">
      <c r="A162" s="61"/>
      <c r="B162" s="9"/>
      <c r="C162" s="10"/>
      <c r="D162" s="10"/>
      <c r="E162" s="10"/>
      <c r="F162" s="12"/>
      <c r="G162" s="12"/>
      <c r="H162" s="12"/>
      <c r="I162" s="12"/>
      <c r="J162" s="12"/>
      <c r="K162" s="12"/>
      <c r="L162" s="12"/>
      <c r="M162" s="12"/>
      <c r="N162" s="13"/>
      <c r="O162" s="13"/>
      <c r="P162" s="12"/>
      <c r="Q162" s="12"/>
      <c r="R162" s="75"/>
    </row>
    <row r="163" spans="1:19" s="15" customFormat="1" ht="18" customHeight="1" x14ac:dyDescent="0.2">
      <c r="A163" s="8"/>
      <c r="B163" s="31"/>
      <c r="C163" s="62"/>
      <c r="D163" s="62"/>
      <c r="E163" s="62"/>
      <c r="F163" s="63"/>
      <c r="G163" s="11"/>
      <c r="H163" s="11"/>
      <c r="I163" s="11"/>
      <c r="J163" s="11"/>
      <c r="K163" s="11"/>
      <c r="L163" s="11"/>
      <c r="M163" s="11"/>
      <c r="N163" s="13"/>
      <c r="O163" s="13"/>
      <c r="P163" s="11"/>
      <c r="Q163" s="11"/>
      <c r="R163" s="72"/>
    </row>
    <row r="164" spans="1:19" s="65" customFormat="1" ht="30" customHeight="1" x14ac:dyDescent="0.2">
      <c r="A164" s="61"/>
      <c r="B164" s="9"/>
      <c r="C164" s="62"/>
      <c r="D164" s="62"/>
      <c r="E164" s="62"/>
      <c r="F164" s="63"/>
      <c r="G164" s="63"/>
      <c r="H164" s="63"/>
      <c r="I164" s="63"/>
      <c r="J164" s="63"/>
      <c r="K164" s="63"/>
      <c r="L164" s="63"/>
      <c r="M164" s="63"/>
      <c r="N164" s="13"/>
      <c r="O164" s="13"/>
      <c r="P164" s="63"/>
      <c r="Q164" s="63"/>
      <c r="R164" s="75"/>
    </row>
    <row r="165" spans="1:19" s="15" customFormat="1" ht="33.75" customHeight="1" x14ac:dyDescent="0.2">
      <c r="A165" s="8"/>
      <c r="B165" s="31"/>
      <c r="C165" s="62"/>
      <c r="D165" s="62"/>
      <c r="E165" s="62"/>
      <c r="F165" s="63"/>
      <c r="G165" s="63"/>
      <c r="H165" s="63"/>
      <c r="I165" s="63"/>
      <c r="J165" s="63"/>
      <c r="K165" s="63"/>
      <c r="L165" s="63"/>
      <c r="M165" s="63"/>
      <c r="N165" s="13"/>
      <c r="O165" s="13"/>
      <c r="P165" s="63"/>
      <c r="Q165" s="63"/>
      <c r="R165" s="72"/>
    </row>
    <row r="166" spans="1:19" s="15" customFormat="1" ht="33.75" customHeight="1" x14ac:dyDescent="0.2">
      <c r="A166" s="8"/>
      <c r="B166" s="31"/>
      <c r="C166" s="62"/>
      <c r="D166" s="62"/>
      <c r="E166" s="62"/>
      <c r="F166" s="63"/>
      <c r="G166" s="63"/>
      <c r="H166" s="63"/>
      <c r="I166" s="63"/>
      <c r="J166" s="63"/>
      <c r="K166" s="63"/>
      <c r="L166" s="63"/>
      <c r="M166" s="63"/>
      <c r="N166" s="13"/>
      <c r="O166" s="13"/>
      <c r="P166" s="63"/>
      <c r="Q166" s="63"/>
      <c r="R166" s="72"/>
    </row>
    <row r="167" spans="1:19" s="65" customFormat="1" ht="30" customHeight="1" x14ac:dyDescent="0.2">
      <c r="A167" s="61"/>
      <c r="B167" s="22"/>
      <c r="C167" s="62"/>
      <c r="D167" s="62"/>
      <c r="E167" s="62"/>
      <c r="F167" s="63"/>
      <c r="G167" s="63"/>
      <c r="H167" s="63"/>
      <c r="I167" s="63"/>
      <c r="J167" s="63"/>
      <c r="K167" s="63"/>
      <c r="L167" s="63"/>
      <c r="M167" s="63"/>
      <c r="N167" s="13"/>
      <c r="O167" s="13"/>
      <c r="P167" s="63"/>
      <c r="Q167" s="63"/>
      <c r="R167" s="75"/>
    </row>
    <row r="168" spans="1:19" s="65" customFormat="1" ht="30" customHeight="1" x14ac:dyDescent="0.2">
      <c r="A168" s="61"/>
      <c r="B168" s="9"/>
      <c r="C168" s="62"/>
      <c r="D168" s="62"/>
      <c r="E168" s="62"/>
      <c r="F168" s="62"/>
      <c r="G168" s="62"/>
      <c r="H168" s="62"/>
      <c r="I168" s="62"/>
      <c r="J168" s="62"/>
      <c r="K168" s="62"/>
      <c r="L168" s="62"/>
      <c r="M168" s="62"/>
      <c r="N168" s="37"/>
      <c r="O168" s="37"/>
      <c r="P168" s="62"/>
      <c r="Q168" s="62"/>
      <c r="R168" s="75"/>
    </row>
    <row r="169" spans="1:19" s="65" customFormat="1" ht="23.25" customHeight="1" x14ac:dyDescent="0.25">
      <c r="A169" s="74"/>
      <c r="B169" s="76"/>
      <c r="C169" s="62"/>
      <c r="D169" s="62"/>
      <c r="E169" s="62"/>
      <c r="F169" s="62"/>
      <c r="G169" s="62"/>
      <c r="H169" s="62"/>
      <c r="I169" s="62"/>
      <c r="J169" s="62"/>
      <c r="K169" s="62"/>
      <c r="L169" s="62"/>
      <c r="M169" s="62"/>
      <c r="N169" s="37"/>
      <c r="O169" s="37"/>
      <c r="P169" s="62"/>
      <c r="Q169" s="62"/>
      <c r="R169" s="75"/>
    </row>
    <row r="170" spans="1:19" ht="15.75" x14ac:dyDescent="0.25">
      <c r="A170" s="41"/>
      <c r="B170" s="77"/>
      <c r="C170" s="43"/>
      <c r="D170" s="43"/>
      <c r="E170" s="43"/>
      <c r="F170" s="12"/>
      <c r="G170" s="12"/>
      <c r="H170" s="12"/>
      <c r="I170" s="12"/>
      <c r="J170" s="12"/>
      <c r="K170" s="12"/>
      <c r="L170" s="12"/>
      <c r="M170" s="12"/>
      <c r="N170" s="13"/>
      <c r="O170" s="13"/>
      <c r="P170" s="12"/>
      <c r="Q170" s="12"/>
      <c r="R170" s="46"/>
    </row>
    <row r="171" spans="1:19" x14ac:dyDescent="0.25">
      <c r="B171" s="5"/>
      <c r="C171" s="5"/>
      <c r="D171" s="5"/>
      <c r="E171" s="5"/>
      <c r="F171" s="6"/>
      <c r="G171" s="5"/>
      <c r="H171" s="6"/>
      <c r="I171" s="5"/>
      <c r="J171" s="6"/>
      <c r="K171" s="5"/>
      <c r="L171" s="6"/>
      <c r="M171" s="5"/>
      <c r="N171" s="7"/>
      <c r="O171" s="7"/>
      <c r="P171" s="5"/>
      <c r="Q171" s="5"/>
      <c r="R171" s="78"/>
    </row>
    <row r="172" spans="1:19" x14ac:dyDescent="0.25">
      <c r="A172" s="16"/>
      <c r="B172" s="5"/>
      <c r="C172" s="5"/>
      <c r="D172" s="5"/>
      <c r="E172" s="5"/>
      <c r="F172" s="28"/>
      <c r="G172" s="28"/>
      <c r="H172" s="28"/>
      <c r="I172" s="28"/>
      <c r="J172" s="28"/>
      <c r="K172" s="28"/>
      <c r="L172" s="28"/>
      <c r="M172" s="28"/>
      <c r="N172" s="19"/>
      <c r="O172" s="19"/>
      <c r="P172" s="28"/>
      <c r="Q172" s="28"/>
      <c r="R172" s="78"/>
    </row>
    <row r="173" spans="1:19" x14ac:dyDescent="0.25">
      <c r="A173" s="16"/>
      <c r="B173" s="5"/>
      <c r="C173" s="5"/>
      <c r="D173" s="5"/>
      <c r="E173" s="5"/>
      <c r="F173" s="28"/>
      <c r="G173" s="28"/>
      <c r="H173" s="28"/>
      <c r="I173" s="28"/>
      <c r="J173" s="28"/>
      <c r="K173" s="28"/>
      <c r="L173" s="28"/>
      <c r="M173" s="28"/>
      <c r="N173" s="19"/>
      <c r="O173" s="19"/>
      <c r="P173" s="28"/>
      <c r="Q173" s="28"/>
      <c r="R173" s="78"/>
    </row>
    <row r="174" spans="1:19" x14ac:dyDescent="0.25">
      <c r="A174" s="16"/>
      <c r="B174" s="50"/>
      <c r="C174" s="5"/>
      <c r="D174" s="5"/>
      <c r="E174" s="5"/>
      <c r="F174" s="28"/>
      <c r="G174" s="28"/>
      <c r="H174" s="6"/>
      <c r="I174" s="5"/>
      <c r="J174" s="6"/>
      <c r="K174" s="5"/>
      <c r="L174" s="28"/>
      <c r="M174" s="28"/>
      <c r="N174" s="19"/>
      <c r="O174" s="19"/>
      <c r="P174" s="28"/>
      <c r="Q174" s="28"/>
      <c r="R174" s="78"/>
    </row>
    <row r="175" spans="1:19" x14ac:dyDescent="0.25">
      <c r="B175" s="79"/>
      <c r="R175" s="82"/>
      <c r="S175" s="83"/>
    </row>
    <row r="176" spans="1:19" x14ac:dyDescent="0.25">
      <c r="F176" s="84"/>
      <c r="G176" s="84"/>
      <c r="L176" s="84"/>
      <c r="M176" s="84"/>
      <c r="N176" s="85"/>
      <c r="O176" s="85"/>
      <c r="P176" s="84"/>
      <c r="Q176" s="84"/>
      <c r="R176" s="83"/>
      <c r="S176" s="83"/>
    </row>
    <row r="177" spans="6:19" x14ac:dyDescent="0.25">
      <c r="F177" s="84"/>
      <c r="G177" s="84"/>
      <c r="L177" s="84"/>
      <c r="M177" s="84"/>
      <c r="N177" s="85"/>
      <c r="O177" s="85"/>
      <c r="P177" s="84"/>
      <c r="Q177" s="84"/>
      <c r="R177" s="83"/>
      <c r="S177" s="83"/>
    </row>
    <row r="178" spans="6:19" x14ac:dyDescent="0.25">
      <c r="F178" s="84"/>
      <c r="G178" s="84"/>
      <c r="L178" s="84"/>
      <c r="M178" s="84"/>
      <c r="N178" s="85"/>
      <c r="O178" s="85"/>
      <c r="P178" s="84"/>
      <c r="Q178" s="84"/>
      <c r="R178" s="83"/>
      <c r="S178" s="83"/>
    </row>
    <row r="179" spans="6:19" x14ac:dyDescent="0.25">
      <c r="R179" s="83"/>
      <c r="S179" s="83"/>
    </row>
    <row r="180" spans="6:19" x14ac:dyDescent="0.25">
      <c r="F180" s="84"/>
      <c r="G180" s="84"/>
      <c r="L180" s="84"/>
      <c r="M180" s="84"/>
      <c r="N180" s="85"/>
      <c r="O180" s="85"/>
      <c r="P180" s="84"/>
      <c r="Q180" s="84"/>
      <c r="R180" s="83"/>
      <c r="S180" s="83"/>
    </row>
    <row r="181" spans="6:19" x14ac:dyDescent="0.25">
      <c r="F181" s="84"/>
      <c r="G181" s="84"/>
      <c r="L181" s="84"/>
      <c r="M181" s="84"/>
      <c r="N181" s="85"/>
      <c r="O181" s="85"/>
      <c r="P181" s="84"/>
      <c r="Q181" s="84"/>
      <c r="R181" s="83"/>
      <c r="S181" s="83"/>
    </row>
    <row r="182" spans="6:19" x14ac:dyDescent="0.25">
      <c r="R182" s="83"/>
      <c r="S182" s="83"/>
    </row>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sheetData>
  <mergeCells count="11">
    <mergeCell ref="R3:R4"/>
    <mergeCell ref="B1:R1"/>
    <mergeCell ref="A3:A4"/>
    <mergeCell ref="B3:B4"/>
    <mergeCell ref="C3:D3"/>
    <mergeCell ref="E3:G3"/>
    <mergeCell ref="H3:I3"/>
    <mergeCell ref="J3:K3"/>
    <mergeCell ref="L3:M3"/>
    <mergeCell ref="N3:O3"/>
    <mergeCell ref="P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6"/>
  <sheetViews>
    <sheetView workbookViewId="0">
      <selection activeCell="L4" sqref="L4"/>
    </sheetView>
  </sheetViews>
  <sheetFormatPr defaultRowHeight="15" x14ac:dyDescent="0.25"/>
  <cols>
    <col min="1" max="1" width="13.140625" style="1" customWidth="1"/>
    <col min="2" max="2" width="44.85546875" style="1" customWidth="1"/>
    <col min="3" max="3" width="5.42578125" style="1" customWidth="1"/>
    <col min="4" max="4" width="6" style="1" customWidth="1"/>
    <col min="5" max="5" width="11" style="124" customWidth="1"/>
    <col min="6" max="6" width="12" style="124" customWidth="1"/>
    <col min="7" max="7" width="12.5703125" style="124"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6" width="11.5703125" style="81" customWidth="1"/>
    <col min="17" max="19" width="11.5703125" style="124" customWidth="1"/>
    <col min="20" max="20" width="13.85546875" style="1" customWidth="1"/>
    <col min="21" max="16384" width="9.140625" style="1"/>
  </cols>
  <sheetData>
    <row r="1" spans="1:20" ht="15.75" x14ac:dyDescent="0.25">
      <c r="B1" s="176"/>
      <c r="C1" s="176"/>
      <c r="D1" s="176"/>
      <c r="E1" s="176"/>
      <c r="F1" s="176"/>
      <c r="G1" s="176"/>
      <c r="H1" s="176"/>
      <c r="I1" s="176"/>
      <c r="J1" s="176"/>
      <c r="K1" s="176"/>
      <c r="L1" s="176"/>
      <c r="M1" s="176"/>
      <c r="N1" s="176"/>
      <c r="O1" s="176"/>
      <c r="P1" s="176"/>
      <c r="Q1" s="176"/>
      <c r="R1" s="176"/>
      <c r="S1" s="176"/>
      <c r="T1" s="176"/>
    </row>
    <row r="2" spans="1:20" x14ac:dyDescent="0.25">
      <c r="B2" s="2"/>
      <c r="C2" s="2"/>
      <c r="D2" s="2"/>
      <c r="E2" s="114"/>
      <c r="F2" s="114"/>
      <c r="G2" s="114"/>
      <c r="H2" s="3"/>
      <c r="I2" s="2"/>
      <c r="J2" s="3"/>
      <c r="K2" s="2"/>
      <c r="L2" s="2"/>
      <c r="M2" s="2"/>
      <c r="N2" s="4"/>
      <c r="O2" s="4"/>
      <c r="P2" s="4"/>
      <c r="Q2" s="114"/>
      <c r="R2" s="114"/>
      <c r="S2" s="114"/>
      <c r="T2" s="2" t="s">
        <v>0</v>
      </c>
    </row>
    <row r="3" spans="1:20" x14ac:dyDescent="0.25">
      <c r="A3" s="177" t="s">
        <v>1</v>
      </c>
      <c r="B3" s="178" t="s">
        <v>2</v>
      </c>
      <c r="C3" s="180" t="s">
        <v>3</v>
      </c>
      <c r="D3" s="180"/>
      <c r="E3" s="185" t="s">
        <v>4</v>
      </c>
      <c r="F3" s="186"/>
      <c r="G3" s="187"/>
      <c r="H3" s="180" t="s">
        <v>5</v>
      </c>
      <c r="I3" s="180"/>
      <c r="J3" s="180" t="s">
        <v>6</v>
      </c>
      <c r="K3" s="180"/>
      <c r="L3" s="178" t="s">
        <v>370</v>
      </c>
      <c r="M3" s="178"/>
      <c r="N3" s="188" t="s">
        <v>5</v>
      </c>
      <c r="O3" s="189"/>
      <c r="P3" s="190"/>
      <c r="Q3" s="185" t="s">
        <v>6</v>
      </c>
      <c r="R3" s="186"/>
      <c r="S3" s="187"/>
      <c r="T3" s="175" t="s">
        <v>7</v>
      </c>
    </row>
    <row r="4" spans="1:20" x14ac:dyDescent="0.25">
      <c r="A4" s="177"/>
      <c r="B4" s="179"/>
      <c r="C4" s="5" t="s">
        <v>8</v>
      </c>
      <c r="D4" s="5" t="s">
        <v>9</v>
      </c>
      <c r="E4" s="115" t="s">
        <v>10</v>
      </c>
      <c r="F4" s="115" t="s">
        <v>8</v>
      </c>
      <c r="G4" s="115" t="s">
        <v>9</v>
      </c>
      <c r="H4" s="6" t="s">
        <v>8</v>
      </c>
      <c r="I4" s="5" t="s">
        <v>9</v>
      </c>
      <c r="J4" s="6" t="s">
        <v>8</v>
      </c>
      <c r="K4" s="5" t="s">
        <v>9</v>
      </c>
      <c r="L4" s="6" t="s">
        <v>8</v>
      </c>
      <c r="M4" s="5" t="s">
        <v>9</v>
      </c>
      <c r="N4" s="7" t="s">
        <v>10</v>
      </c>
      <c r="O4" s="7" t="s">
        <v>8</v>
      </c>
      <c r="P4" s="7" t="s">
        <v>9</v>
      </c>
      <c r="Q4" s="115" t="s">
        <v>10</v>
      </c>
      <c r="R4" s="115" t="s">
        <v>8</v>
      </c>
      <c r="S4" s="115" t="s">
        <v>9</v>
      </c>
      <c r="T4" s="175"/>
    </row>
    <row r="5" spans="1:20" ht="40.5" x14ac:dyDescent="0.25">
      <c r="A5" s="132"/>
      <c r="B5" s="146" t="s">
        <v>369</v>
      </c>
      <c r="C5" s="5"/>
      <c r="D5" s="5"/>
      <c r="E5" s="115">
        <f>E9+E16+E38+E53+E65+E77+E98+E131+E157+E168+E173+E183+E199+E206+E211+E223+E230+E236+E245+E254+E261+E272+E283</f>
        <v>18666.260000000002</v>
      </c>
      <c r="F5" s="115">
        <f>F9+F16+F38+F53+F65+F77+F98+F131+F157+F168+F173+F183+F199+F206+F211+F223+F230+F236+F245+F254+F261+F272+F283</f>
        <v>3228290.73</v>
      </c>
      <c r="G5" s="115">
        <f>G9+G16+G38+G53+G65+G77+G98+G131+G157+G168+G173+G183+G199+G206+G211+G223+G230+G236+G245+G254+G261+G272+G283</f>
        <v>2211478.3783764704</v>
      </c>
      <c r="H5" s="6"/>
      <c r="I5" s="5"/>
      <c r="J5" s="6"/>
      <c r="K5" s="5"/>
      <c r="L5" s="115">
        <f t="shared" ref="L5:S5" si="0">L9+L16+L38+L53+L65+L77+L98+L131+L157+L168+L173+L183+L199+L206+L211+L223+L230+L236+L245+L254+L261+L272+L283</f>
        <v>1532551.6999999997</v>
      </c>
      <c r="M5" s="115">
        <f t="shared" si="0"/>
        <v>1101189.2611764709</v>
      </c>
      <c r="N5" s="115">
        <f t="shared" si="0"/>
        <v>18313.800000000003</v>
      </c>
      <c r="O5" s="115">
        <f t="shared" si="0"/>
        <v>3081475.1</v>
      </c>
      <c r="P5" s="115">
        <f t="shared" si="0"/>
        <v>2156443.0699999998</v>
      </c>
      <c r="Q5" s="115">
        <f t="shared" si="0"/>
        <v>17871.800000000003</v>
      </c>
      <c r="R5" s="115">
        <f t="shared" si="0"/>
        <v>2830928.5</v>
      </c>
      <c r="S5" s="115">
        <f t="shared" si="0"/>
        <v>2197385.34</v>
      </c>
      <c r="T5" s="131"/>
    </row>
    <row r="6" spans="1:20" x14ac:dyDescent="0.25">
      <c r="A6" s="132"/>
      <c r="B6" s="133" t="s">
        <v>142</v>
      </c>
      <c r="C6" s="5"/>
      <c r="D6" s="5"/>
      <c r="E6" s="115"/>
      <c r="F6" s="119">
        <f>F21+F47</f>
        <v>192313.73</v>
      </c>
      <c r="G6" s="115"/>
      <c r="H6" s="6"/>
      <c r="I6" s="5"/>
      <c r="J6" s="6"/>
      <c r="K6" s="5"/>
      <c r="L6" s="6"/>
      <c r="M6" s="5"/>
      <c r="N6" s="7"/>
      <c r="O6" s="7"/>
      <c r="P6" s="7"/>
      <c r="Q6" s="115"/>
      <c r="R6" s="115"/>
      <c r="S6" s="115"/>
      <c r="T6" s="131"/>
    </row>
    <row r="7" spans="1:20" x14ac:dyDescent="0.25">
      <c r="A7" s="132"/>
      <c r="B7" s="133"/>
      <c r="C7" s="5"/>
      <c r="D7" s="5"/>
      <c r="E7" s="115"/>
      <c r="F7" s="115"/>
      <c r="G7" s="115"/>
      <c r="H7" s="6"/>
      <c r="I7" s="5"/>
      <c r="J7" s="6"/>
      <c r="K7" s="5"/>
      <c r="L7" s="6"/>
      <c r="M7" s="5"/>
      <c r="N7" s="7"/>
      <c r="O7" s="7"/>
      <c r="P7" s="7"/>
      <c r="Q7" s="115"/>
      <c r="R7" s="115"/>
      <c r="S7" s="115"/>
      <c r="T7" s="131"/>
    </row>
    <row r="8" spans="1:20" x14ac:dyDescent="0.25">
      <c r="A8" s="132"/>
      <c r="B8" s="133"/>
      <c r="C8" s="5"/>
      <c r="D8" s="5"/>
      <c r="E8" s="115"/>
      <c r="F8" s="115"/>
      <c r="G8" s="115"/>
      <c r="H8" s="6"/>
      <c r="I8" s="5"/>
      <c r="J8" s="6"/>
      <c r="K8" s="5"/>
      <c r="L8" s="6"/>
      <c r="M8" s="5"/>
      <c r="N8" s="7"/>
      <c r="O8" s="7"/>
      <c r="P8" s="7"/>
      <c r="Q8" s="115"/>
      <c r="R8" s="115"/>
      <c r="S8" s="115"/>
      <c r="T8" s="131"/>
    </row>
    <row r="9" spans="1:20" s="15" customFormat="1" ht="28.5" x14ac:dyDescent="0.2">
      <c r="A9" s="8" t="s">
        <v>11</v>
      </c>
      <c r="B9" s="88" t="s">
        <v>12</v>
      </c>
      <c r="C9" s="10"/>
      <c r="D9" s="10"/>
      <c r="E9" s="116">
        <f>E10+E12+E14</f>
        <v>0</v>
      </c>
      <c r="F9" s="116">
        <f>F10+F12+F14</f>
        <v>6328.6</v>
      </c>
      <c r="G9" s="116">
        <f>G10+G12+G14</f>
        <v>20002.900000000001</v>
      </c>
      <c r="H9" s="12">
        <v>0</v>
      </c>
      <c r="I9" s="12" t="e">
        <f>#REF!</f>
        <v>#REF!</v>
      </c>
      <c r="J9" s="12" t="e">
        <f>#REF!+J14</f>
        <v>#REF!</v>
      </c>
      <c r="K9" s="12" t="e">
        <f>#REF!</f>
        <v>#REF!</v>
      </c>
      <c r="L9" s="10">
        <f t="shared" ref="L9:S9" si="1">L10+L12+L14</f>
        <v>10882.8</v>
      </c>
      <c r="M9" s="10">
        <f t="shared" si="1"/>
        <v>10170</v>
      </c>
      <c r="N9" s="37">
        <f t="shared" si="1"/>
        <v>0</v>
      </c>
      <c r="O9" s="37">
        <f t="shared" si="1"/>
        <v>0</v>
      </c>
      <c r="P9" s="37">
        <f t="shared" si="1"/>
        <v>18699.7</v>
      </c>
      <c r="Q9" s="116">
        <f t="shared" si="1"/>
        <v>0</v>
      </c>
      <c r="R9" s="116">
        <f t="shared" si="1"/>
        <v>0</v>
      </c>
      <c r="S9" s="116">
        <f t="shared" si="1"/>
        <v>18399.7</v>
      </c>
      <c r="T9" s="14"/>
    </row>
    <row r="10" spans="1:20" s="103" customFormat="1" ht="45" x14ac:dyDescent="0.25">
      <c r="A10" s="100"/>
      <c r="B10" s="86" t="s">
        <v>196</v>
      </c>
      <c r="C10" s="101"/>
      <c r="D10" s="101"/>
      <c r="E10" s="117">
        <f>E11</f>
        <v>0</v>
      </c>
      <c r="F10" s="117">
        <f>F11</f>
        <v>0</v>
      </c>
      <c r="G10" s="117">
        <f>G11</f>
        <v>4661.5</v>
      </c>
      <c r="H10" s="93"/>
      <c r="I10" s="93"/>
      <c r="J10" s="93"/>
      <c r="K10" s="93"/>
      <c r="L10" s="101">
        <f t="shared" ref="L10:S10" si="2">L11</f>
        <v>0</v>
      </c>
      <c r="M10" s="101">
        <f t="shared" si="2"/>
        <v>1168.5</v>
      </c>
      <c r="N10" s="138">
        <f t="shared" si="2"/>
        <v>0</v>
      </c>
      <c r="O10" s="138">
        <f t="shared" si="2"/>
        <v>0</v>
      </c>
      <c r="P10" s="138">
        <f t="shared" si="2"/>
        <v>4161.5</v>
      </c>
      <c r="Q10" s="117">
        <f t="shared" si="2"/>
        <v>0</v>
      </c>
      <c r="R10" s="117">
        <f t="shared" si="2"/>
        <v>0</v>
      </c>
      <c r="S10" s="117">
        <f t="shared" si="2"/>
        <v>3861.5</v>
      </c>
      <c r="T10" s="102"/>
    </row>
    <row r="11" spans="1:20" s="15" customFormat="1" ht="30" x14ac:dyDescent="0.25">
      <c r="A11" s="73" t="s">
        <v>200</v>
      </c>
      <c r="B11" s="31" t="s">
        <v>195</v>
      </c>
      <c r="C11" s="10"/>
      <c r="D11" s="10"/>
      <c r="E11" s="116"/>
      <c r="F11" s="118"/>
      <c r="G11" s="118">
        <v>4661.5</v>
      </c>
      <c r="H11" s="12"/>
      <c r="I11" s="12"/>
      <c r="J11" s="12"/>
      <c r="K11" s="12"/>
      <c r="L11" s="11"/>
      <c r="M11" s="11">
        <v>1168.5</v>
      </c>
      <c r="N11" s="13"/>
      <c r="O11" s="13"/>
      <c r="P11" s="13">
        <v>4161.5</v>
      </c>
      <c r="Q11" s="118"/>
      <c r="R11" s="118"/>
      <c r="S11" s="118">
        <v>3861.5</v>
      </c>
      <c r="T11" s="14"/>
    </row>
    <row r="12" spans="1:20" s="103" customFormat="1" ht="30" x14ac:dyDescent="0.25">
      <c r="A12" s="100"/>
      <c r="B12" s="86" t="s">
        <v>366</v>
      </c>
      <c r="C12" s="101"/>
      <c r="D12" s="101"/>
      <c r="E12" s="117">
        <f>E13</f>
        <v>0</v>
      </c>
      <c r="F12" s="117">
        <f>F13</f>
        <v>6328.6</v>
      </c>
      <c r="G12" s="117">
        <f>G13</f>
        <v>703.2</v>
      </c>
      <c r="H12" s="93"/>
      <c r="I12" s="93"/>
      <c r="J12" s="93"/>
      <c r="K12" s="93"/>
      <c r="L12" s="101">
        <f t="shared" ref="L12:S12" si="3">L13</f>
        <v>10882.8</v>
      </c>
      <c r="M12" s="101">
        <f t="shared" si="3"/>
        <v>362.8</v>
      </c>
      <c r="N12" s="138">
        <f t="shared" si="3"/>
        <v>0</v>
      </c>
      <c r="O12" s="138">
        <f t="shared" si="3"/>
        <v>0</v>
      </c>
      <c r="P12" s="138">
        <f t="shared" si="3"/>
        <v>0</v>
      </c>
      <c r="Q12" s="117">
        <f t="shared" si="3"/>
        <v>0</v>
      </c>
      <c r="R12" s="117">
        <f t="shared" si="3"/>
        <v>0</v>
      </c>
      <c r="S12" s="117">
        <f t="shared" si="3"/>
        <v>0</v>
      </c>
      <c r="T12" s="102"/>
    </row>
    <row r="13" spans="1:20" s="80" customFormat="1" ht="45" x14ac:dyDescent="0.25">
      <c r="A13" s="73" t="s">
        <v>199</v>
      </c>
      <c r="B13" s="31" t="s">
        <v>197</v>
      </c>
      <c r="C13" s="6">
        <v>90</v>
      </c>
      <c r="D13" s="6">
        <v>10</v>
      </c>
      <c r="E13" s="115"/>
      <c r="F13" s="119">
        <v>6328.6</v>
      </c>
      <c r="G13" s="119">
        <v>703.2</v>
      </c>
      <c r="H13" s="28"/>
      <c r="I13" s="28"/>
      <c r="J13" s="28"/>
      <c r="K13" s="28"/>
      <c r="L13" s="18">
        <v>10882.8</v>
      </c>
      <c r="M13" s="18">
        <v>362.8</v>
      </c>
      <c r="N13" s="19"/>
      <c r="O13" s="19"/>
      <c r="P13" s="19"/>
      <c r="Q13" s="119"/>
      <c r="R13" s="119"/>
      <c r="S13" s="119"/>
      <c r="T13" s="99"/>
    </row>
    <row r="14" spans="1:20" s="95" customFormat="1" ht="45" x14ac:dyDescent="0.25">
      <c r="A14" s="91"/>
      <c r="B14" s="90" t="s">
        <v>367</v>
      </c>
      <c r="C14" s="101"/>
      <c r="D14" s="101"/>
      <c r="E14" s="117">
        <f>E15</f>
        <v>0</v>
      </c>
      <c r="F14" s="117">
        <f>F15</f>
        <v>0</v>
      </c>
      <c r="G14" s="117">
        <f>G15</f>
        <v>14638.2</v>
      </c>
      <c r="H14" s="97">
        <v>0</v>
      </c>
      <c r="I14" s="97"/>
      <c r="J14" s="97">
        <v>0</v>
      </c>
      <c r="K14" s="97"/>
      <c r="L14" s="101">
        <f t="shared" ref="L14:S14" si="4">L15</f>
        <v>0</v>
      </c>
      <c r="M14" s="101">
        <f t="shared" si="4"/>
        <v>8638.7000000000007</v>
      </c>
      <c r="N14" s="138">
        <f t="shared" si="4"/>
        <v>0</v>
      </c>
      <c r="O14" s="138">
        <f t="shared" si="4"/>
        <v>0</v>
      </c>
      <c r="P14" s="138">
        <f t="shared" si="4"/>
        <v>14538.2</v>
      </c>
      <c r="Q14" s="117">
        <f t="shared" si="4"/>
        <v>0</v>
      </c>
      <c r="R14" s="117">
        <f t="shared" si="4"/>
        <v>0</v>
      </c>
      <c r="S14" s="117">
        <f t="shared" si="4"/>
        <v>14538.2</v>
      </c>
      <c r="T14" s="94"/>
    </row>
    <row r="15" spans="1:20" ht="30" x14ac:dyDescent="0.25">
      <c r="A15" s="16"/>
      <c r="B15" s="17" t="s">
        <v>198</v>
      </c>
      <c r="C15" s="6"/>
      <c r="D15" s="6"/>
      <c r="E15" s="115"/>
      <c r="F15" s="119"/>
      <c r="G15" s="119">
        <v>14638.2</v>
      </c>
      <c r="H15" s="18"/>
      <c r="I15" s="18"/>
      <c r="J15" s="18"/>
      <c r="K15" s="18"/>
      <c r="L15" s="18"/>
      <c r="M15" s="18">
        <v>8638.7000000000007</v>
      </c>
      <c r="N15" s="19"/>
      <c r="O15" s="19"/>
      <c r="P15" s="19">
        <v>14538.2</v>
      </c>
      <c r="Q15" s="119"/>
      <c r="R15" s="119"/>
      <c r="S15" s="119">
        <v>14538.2</v>
      </c>
      <c r="T15" s="20"/>
    </row>
    <row r="16" spans="1:20" s="15" customFormat="1" ht="71.25" x14ac:dyDescent="0.2">
      <c r="A16" s="8" t="s">
        <v>13</v>
      </c>
      <c r="B16" s="88" t="s">
        <v>14</v>
      </c>
      <c r="C16" s="10"/>
      <c r="D16" s="10"/>
      <c r="E16" s="116">
        <f>E17+E24+E27+E30</f>
        <v>4745.5</v>
      </c>
      <c r="F16" s="116">
        <f>F17+F24+F27+F30</f>
        <v>34144.400000000001</v>
      </c>
      <c r="G16" s="116">
        <f>G17+G24+G27+G30</f>
        <v>20689.264000000003</v>
      </c>
      <c r="H16" s="12" t="e">
        <f>#REF!+#REF!+#REF!+#REF!+#REF!+#REF!</f>
        <v>#REF!</v>
      </c>
      <c r="I16" s="12" t="e">
        <f>#REF!+#REF!+#REF!+#REF!+#REF!+#REF!</f>
        <v>#REF!</v>
      </c>
      <c r="J16" s="12" t="e">
        <f>#REF!+#REF!+#REF!+#REF!+#REF!+#REF!</f>
        <v>#REF!</v>
      </c>
      <c r="K16" s="12" t="e">
        <f>#REF!+#REF!+#REF!+#REF!+#REF!+#REF!</f>
        <v>#REF!</v>
      </c>
      <c r="L16" s="10">
        <f t="shared" ref="L16:S16" si="5">L17+L24+L27+L30</f>
        <v>34144.400000000001</v>
      </c>
      <c r="M16" s="10">
        <f t="shared" si="5"/>
        <v>15444.71</v>
      </c>
      <c r="N16" s="37">
        <f t="shared" si="5"/>
        <v>4902.1000000000004</v>
      </c>
      <c r="O16" s="37">
        <f t="shared" si="5"/>
        <v>13809.5</v>
      </c>
      <c r="P16" s="37">
        <f t="shared" si="5"/>
        <v>12727.05</v>
      </c>
      <c r="Q16" s="116">
        <f t="shared" si="5"/>
        <v>4902.1000000000004</v>
      </c>
      <c r="R16" s="116">
        <f t="shared" si="5"/>
        <v>13837.199999999999</v>
      </c>
      <c r="S16" s="116">
        <f t="shared" si="5"/>
        <v>12728.05</v>
      </c>
      <c r="T16" s="14"/>
    </row>
    <row r="17" spans="1:20" s="15" customFormat="1" ht="30" x14ac:dyDescent="0.2">
      <c r="A17" s="61" t="s">
        <v>136</v>
      </c>
      <c r="B17" s="86" t="s">
        <v>137</v>
      </c>
      <c r="C17" s="10"/>
      <c r="D17" s="10"/>
      <c r="E17" s="116">
        <f>E18+E19+E20+E21+E22+E23</f>
        <v>4745.5</v>
      </c>
      <c r="F17" s="116">
        <f>F18+F19+F20+F21+F22+F23</f>
        <v>24951</v>
      </c>
      <c r="G17" s="116">
        <f>G18+G19+G20+G21+G22+G23</f>
        <v>7990.91</v>
      </c>
      <c r="H17" s="12"/>
      <c r="I17" s="12"/>
      <c r="J17" s="12"/>
      <c r="K17" s="12"/>
      <c r="L17" s="10">
        <f t="shared" ref="L17:S17" si="6">L18+L19+L20+L21+L22+L23</f>
        <v>24951</v>
      </c>
      <c r="M17" s="10">
        <f t="shared" si="6"/>
        <v>7940.91</v>
      </c>
      <c r="N17" s="37">
        <f t="shared" si="6"/>
        <v>4902.1000000000004</v>
      </c>
      <c r="O17" s="37">
        <f t="shared" si="6"/>
        <v>4616.0999999999995</v>
      </c>
      <c r="P17" s="37">
        <f t="shared" si="6"/>
        <v>28.7</v>
      </c>
      <c r="Q17" s="116">
        <f t="shared" si="6"/>
        <v>4902.1000000000004</v>
      </c>
      <c r="R17" s="116">
        <f t="shared" si="6"/>
        <v>4643.7999999999993</v>
      </c>
      <c r="S17" s="116">
        <f t="shared" si="6"/>
        <v>29.7</v>
      </c>
      <c r="T17" s="14"/>
    </row>
    <row r="18" spans="1:20" s="15" customFormat="1" ht="30" x14ac:dyDescent="0.25">
      <c r="A18" s="87" t="s">
        <v>138</v>
      </c>
      <c r="B18" s="31" t="s">
        <v>139</v>
      </c>
      <c r="C18" s="6">
        <v>70</v>
      </c>
      <c r="D18" s="6">
        <v>30</v>
      </c>
      <c r="E18" s="116"/>
      <c r="F18" s="119">
        <v>86.8</v>
      </c>
      <c r="G18" s="119">
        <v>37.200000000000003</v>
      </c>
      <c r="H18" s="28"/>
      <c r="I18" s="28"/>
      <c r="J18" s="28"/>
      <c r="K18" s="28"/>
      <c r="L18" s="28">
        <v>86.8</v>
      </c>
      <c r="M18" s="28">
        <v>37.200000000000003</v>
      </c>
      <c r="N18" s="19"/>
      <c r="O18" s="19">
        <v>66.900000000000006</v>
      </c>
      <c r="P18" s="19">
        <v>28.7</v>
      </c>
      <c r="Q18" s="119"/>
      <c r="R18" s="119">
        <v>69.400000000000006</v>
      </c>
      <c r="S18" s="119">
        <v>29.7</v>
      </c>
      <c r="T18" s="14"/>
    </row>
    <row r="19" spans="1:20" s="15" customFormat="1" ht="30" x14ac:dyDescent="0.25">
      <c r="A19" s="87" t="s">
        <v>135</v>
      </c>
      <c r="B19" s="31" t="s">
        <v>140</v>
      </c>
      <c r="C19" s="6">
        <v>100</v>
      </c>
      <c r="D19" s="10"/>
      <c r="E19" s="115">
        <v>4745.5</v>
      </c>
      <c r="F19" s="119">
        <v>4549.2</v>
      </c>
      <c r="G19" s="118"/>
      <c r="H19" s="12"/>
      <c r="I19" s="12"/>
      <c r="J19" s="12"/>
      <c r="K19" s="12"/>
      <c r="L19" s="28">
        <v>4549.2</v>
      </c>
      <c r="M19" s="12"/>
      <c r="N19" s="19">
        <v>4902.1000000000004</v>
      </c>
      <c r="O19" s="19">
        <v>4549.2</v>
      </c>
      <c r="P19" s="19"/>
      <c r="Q19" s="119">
        <v>4902.1000000000004</v>
      </c>
      <c r="R19" s="119">
        <v>4574.3999999999996</v>
      </c>
      <c r="S19" s="118"/>
      <c r="T19" s="14"/>
    </row>
    <row r="20" spans="1:20" s="15" customFormat="1" ht="60" x14ac:dyDescent="0.25">
      <c r="A20" s="87"/>
      <c r="B20" s="31" t="s">
        <v>141</v>
      </c>
      <c r="C20" s="10"/>
      <c r="D20" s="10"/>
      <c r="E20" s="116"/>
      <c r="F20" s="118"/>
      <c r="G20" s="118"/>
      <c r="H20" s="12"/>
      <c r="I20" s="12"/>
      <c r="J20" s="12"/>
      <c r="K20" s="12"/>
      <c r="L20" s="12"/>
      <c r="M20" s="12"/>
      <c r="N20" s="13"/>
      <c r="O20" s="13"/>
      <c r="P20" s="13"/>
      <c r="Q20" s="118"/>
      <c r="R20" s="118"/>
      <c r="S20" s="118"/>
      <c r="T20" s="14"/>
    </row>
    <row r="21" spans="1:20" s="15" customFormat="1" ht="45" x14ac:dyDescent="0.25">
      <c r="A21" s="87" t="s">
        <v>142</v>
      </c>
      <c r="B21" s="27" t="s">
        <v>143</v>
      </c>
      <c r="C21" s="6">
        <v>95</v>
      </c>
      <c r="D21" s="6">
        <v>5</v>
      </c>
      <c r="E21" s="116"/>
      <c r="F21" s="119">
        <v>20315</v>
      </c>
      <c r="G21" s="119">
        <v>1069.21</v>
      </c>
      <c r="H21" s="28">
        <v>0</v>
      </c>
      <c r="I21" s="29">
        <f>H21/C21*D21</f>
        <v>0</v>
      </c>
      <c r="J21" s="28">
        <v>0</v>
      </c>
      <c r="K21" s="29"/>
      <c r="L21" s="18">
        <v>20315</v>
      </c>
      <c r="M21" s="18">
        <f>G21</f>
        <v>1069.21</v>
      </c>
      <c r="N21" s="13"/>
      <c r="O21" s="13"/>
      <c r="P21" s="13"/>
      <c r="Q21" s="118"/>
      <c r="R21" s="118"/>
      <c r="S21" s="118"/>
      <c r="T21" s="14"/>
    </row>
    <row r="22" spans="1:20" s="15" customFormat="1" ht="30" x14ac:dyDescent="0.25">
      <c r="A22" s="87" t="s">
        <v>144</v>
      </c>
      <c r="B22" s="31" t="s">
        <v>145</v>
      </c>
      <c r="C22" s="10"/>
      <c r="D22" s="10"/>
      <c r="E22" s="116"/>
      <c r="F22" s="118"/>
      <c r="G22" s="119">
        <v>6884.5</v>
      </c>
      <c r="H22" s="28"/>
      <c r="I22" s="28"/>
      <c r="J22" s="28"/>
      <c r="K22" s="28"/>
      <c r="L22" s="28"/>
      <c r="M22" s="28">
        <v>6834.5</v>
      </c>
      <c r="N22" s="13"/>
      <c r="O22" s="13"/>
      <c r="P22" s="13"/>
      <c r="Q22" s="118"/>
      <c r="R22" s="118"/>
      <c r="S22" s="118"/>
      <c r="T22" s="14"/>
    </row>
    <row r="23" spans="1:20" s="15" customFormat="1" ht="30" x14ac:dyDescent="0.25">
      <c r="A23" s="87"/>
      <c r="B23" s="31" t="s">
        <v>146</v>
      </c>
      <c r="C23" s="10"/>
      <c r="D23" s="10"/>
      <c r="E23" s="116"/>
      <c r="F23" s="118"/>
      <c r="G23" s="119"/>
      <c r="H23" s="28"/>
      <c r="I23" s="28"/>
      <c r="J23" s="28"/>
      <c r="K23" s="28"/>
      <c r="L23" s="28"/>
      <c r="M23" s="28"/>
      <c r="N23" s="13"/>
      <c r="O23" s="13"/>
      <c r="P23" s="13"/>
      <c r="Q23" s="118"/>
      <c r="R23" s="118"/>
      <c r="S23" s="118"/>
      <c r="T23" s="14"/>
    </row>
    <row r="24" spans="1:20" s="15" customFormat="1" ht="60" x14ac:dyDescent="0.25">
      <c r="A24" s="87"/>
      <c r="B24" s="86" t="s">
        <v>147</v>
      </c>
      <c r="C24" s="10"/>
      <c r="D24" s="10"/>
      <c r="E24" s="116">
        <f>E25+E26</f>
        <v>0</v>
      </c>
      <c r="F24" s="116">
        <f>F25+F26</f>
        <v>0</v>
      </c>
      <c r="G24" s="116">
        <f>G25+G26</f>
        <v>194.6</v>
      </c>
      <c r="H24" s="28"/>
      <c r="I24" s="28"/>
      <c r="J24" s="28"/>
      <c r="K24" s="28"/>
      <c r="L24" s="10">
        <f>L25+L26</f>
        <v>0</v>
      </c>
      <c r="M24" s="10">
        <f>M25+M26</f>
        <v>184.6</v>
      </c>
      <c r="N24" s="37">
        <f>N25+N26</f>
        <v>0</v>
      </c>
      <c r="O24" s="37">
        <f>O25+O26</f>
        <v>0</v>
      </c>
      <c r="P24" s="37">
        <f>P25+P26</f>
        <v>194.6</v>
      </c>
      <c r="Q24" s="116">
        <f t="shared" ref="Q24:S24" si="7">Q25+Q26</f>
        <v>0</v>
      </c>
      <c r="R24" s="116">
        <f t="shared" si="7"/>
        <v>0</v>
      </c>
      <c r="S24" s="116">
        <f t="shared" si="7"/>
        <v>194.6</v>
      </c>
      <c r="T24" s="14"/>
    </row>
    <row r="25" spans="1:20" s="15" customFormat="1" ht="45" x14ac:dyDescent="0.25">
      <c r="A25" s="87"/>
      <c r="B25" s="31" t="s">
        <v>148</v>
      </c>
      <c r="C25" s="10"/>
      <c r="D25" s="10"/>
      <c r="E25" s="116"/>
      <c r="F25" s="118"/>
      <c r="G25" s="119"/>
      <c r="H25" s="28"/>
      <c r="I25" s="28"/>
      <c r="J25" s="28"/>
      <c r="K25" s="28"/>
      <c r="L25" s="28"/>
      <c r="M25" s="28"/>
      <c r="N25" s="13"/>
      <c r="O25" s="13"/>
      <c r="P25" s="13"/>
      <c r="Q25" s="118"/>
      <c r="R25" s="118"/>
      <c r="S25" s="118"/>
      <c r="T25" s="14"/>
    </row>
    <row r="26" spans="1:20" s="15" customFormat="1" ht="30" x14ac:dyDescent="0.25">
      <c r="A26" s="87" t="s">
        <v>149</v>
      </c>
      <c r="B26" s="31" t="s">
        <v>150</v>
      </c>
      <c r="C26" s="10"/>
      <c r="D26" s="10"/>
      <c r="E26" s="116"/>
      <c r="F26" s="118"/>
      <c r="G26" s="119">
        <v>194.6</v>
      </c>
      <c r="H26" s="28"/>
      <c r="I26" s="28"/>
      <c r="J26" s="28"/>
      <c r="K26" s="28"/>
      <c r="L26" s="28"/>
      <c r="M26" s="28">
        <v>184.6</v>
      </c>
      <c r="N26" s="13"/>
      <c r="O26" s="13"/>
      <c r="P26" s="19">
        <v>194.6</v>
      </c>
      <c r="Q26" s="119"/>
      <c r="R26" s="119"/>
      <c r="S26" s="119">
        <v>194.6</v>
      </c>
      <c r="T26" s="14"/>
    </row>
    <row r="27" spans="1:20" s="15" customFormat="1" ht="75" x14ac:dyDescent="0.25">
      <c r="A27" s="87"/>
      <c r="B27" s="86" t="s">
        <v>151</v>
      </c>
      <c r="C27" s="10"/>
      <c r="D27" s="10"/>
      <c r="E27" s="116"/>
      <c r="F27" s="118">
        <f>F29+F28</f>
        <v>9193.4</v>
      </c>
      <c r="G27" s="118">
        <f t="shared" ref="G27:S27" si="8">G29+G28</f>
        <v>12198.754000000001</v>
      </c>
      <c r="H27" s="12">
        <f t="shared" si="8"/>
        <v>0</v>
      </c>
      <c r="I27" s="12">
        <f t="shared" si="8"/>
        <v>0</v>
      </c>
      <c r="J27" s="12">
        <f t="shared" si="8"/>
        <v>0</v>
      </c>
      <c r="K27" s="12">
        <f t="shared" si="8"/>
        <v>0</v>
      </c>
      <c r="L27" s="12">
        <f t="shared" si="8"/>
        <v>9193.4</v>
      </c>
      <c r="M27" s="12">
        <f t="shared" si="8"/>
        <v>7319.2</v>
      </c>
      <c r="N27" s="13">
        <f t="shared" si="8"/>
        <v>0</v>
      </c>
      <c r="O27" s="13">
        <f t="shared" si="8"/>
        <v>9193.4</v>
      </c>
      <c r="P27" s="13">
        <f t="shared" si="8"/>
        <v>12198.75</v>
      </c>
      <c r="Q27" s="118">
        <f t="shared" si="8"/>
        <v>0</v>
      </c>
      <c r="R27" s="118">
        <f t="shared" si="8"/>
        <v>9193.4</v>
      </c>
      <c r="S27" s="118">
        <f t="shared" si="8"/>
        <v>12198.75</v>
      </c>
      <c r="T27" s="14"/>
    </row>
    <row r="28" spans="1:20" s="15" customFormat="1" ht="30" x14ac:dyDescent="0.25">
      <c r="A28" s="87"/>
      <c r="B28" s="31" t="s">
        <v>152</v>
      </c>
      <c r="C28" s="10"/>
      <c r="D28" s="10"/>
      <c r="E28" s="116"/>
      <c r="F28" s="120"/>
      <c r="G28" s="119">
        <v>12198.754000000001</v>
      </c>
      <c r="H28" s="28"/>
      <c r="I28" s="28"/>
      <c r="J28" s="28"/>
      <c r="K28" s="28"/>
      <c r="M28" s="28">
        <v>7319.2</v>
      </c>
      <c r="N28" s="13"/>
      <c r="O28" s="139"/>
      <c r="P28" s="19">
        <v>12198.75</v>
      </c>
      <c r="Q28" s="119"/>
      <c r="R28" s="120"/>
      <c r="S28" s="119">
        <v>12198.75</v>
      </c>
      <c r="T28" s="14"/>
    </row>
    <row r="29" spans="1:20" s="15" customFormat="1" ht="45" x14ac:dyDescent="0.25">
      <c r="A29" s="87"/>
      <c r="B29" s="31" t="s">
        <v>153</v>
      </c>
      <c r="C29" s="10"/>
      <c r="D29" s="10"/>
      <c r="E29" s="116"/>
      <c r="F29" s="119">
        <v>9193.4</v>
      </c>
      <c r="G29" s="119"/>
      <c r="H29" s="28"/>
      <c r="I29" s="28"/>
      <c r="J29" s="28"/>
      <c r="K29" s="28"/>
      <c r="L29" s="28">
        <v>9193.4</v>
      </c>
      <c r="M29" s="28"/>
      <c r="N29" s="13"/>
      <c r="O29" s="19">
        <v>9193.4</v>
      </c>
      <c r="P29" s="19"/>
      <c r="Q29" s="119"/>
      <c r="R29" s="119">
        <v>9193.4</v>
      </c>
      <c r="S29" s="119"/>
      <c r="T29" s="14"/>
    </row>
    <row r="30" spans="1:20" s="15" customFormat="1" ht="30" x14ac:dyDescent="0.25">
      <c r="A30" s="87"/>
      <c r="B30" s="86" t="s">
        <v>154</v>
      </c>
      <c r="C30" s="10"/>
      <c r="D30" s="10"/>
      <c r="E30" s="116"/>
      <c r="F30" s="118">
        <f>F31+F32+F33+F34+F35+F36+F37</f>
        <v>0</v>
      </c>
      <c r="G30" s="118">
        <f t="shared" ref="G30:S30" si="9">G31+G32+G33+G34+G35+G36+G37</f>
        <v>305</v>
      </c>
      <c r="H30" s="12">
        <f t="shared" si="9"/>
        <v>0</v>
      </c>
      <c r="I30" s="12">
        <f t="shared" si="9"/>
        <v>0</v>
      </c>
      <c r="J30" s="12">
        <f t="shared" si="9"/>
        <v>0</v>
      </c>
      <c r="K30" s="12">
        <f t="shared" si="9"/>
        <v>0</v>
      </c>
      <c r="L30" s="12">
        <f t="shared" si="9"/>
        <v>0</v>
      </c>
      <c r="M30" s="12">
        <f t="shared" si="9"/>
        <v>0</v>
      </c>
      <c r="N30" s="13">
        <f t="shared" si="9"/>
        <v>0</v>
      </c>
      <c r="O30" s="13">
        <f t="shared" si="9"/>
        <v>0</v>
      </c>
      <c r="P30" s="13">
        <f t="shared" si="9"/>
        <v>305</v>
      </c>
      <c r="Q30" s="118">
        <f t="shared" si="9"/>
        <v>0</v>
      </c>
      <c r="R30" s="118">
        <f t="shared" si="9"/>
        <v>0</v>
      </c>
      <c r="S30" s="118">
        <f t="shared" si="9"/>
        <v>305</v>
      </c>
      <c r="T30" s="14"/>
    </row>
    <row r="31" spans="1:20" s="15" customFormat="1" ht="30" x14ac:dyDescent="0.25">
      <c r="A31" s="87"/>
      <c r="B31" s="31" t="s">
        <v>155</v>
      </c>
      <c r="C31" s="10"/>
      <c r="D31" s="10"/>
      <c r="E31" s="116"/>
      <c r="F31" s="118"/>
      <c r="G31" s="119">
        <v>50</v>
      </c>
      <c r="H31" s="28"/>
      <c r="I31" s="28"/>
      <c r="J31" s="28"/>
      <c r="K31" s="28"/>
      <c r="L31" s="28"/>
      <c r="M31" s="28">
        <v>0</v>
      </c>
      <c r="N31" s="13"/>
      <c r="O31" s="13"/>
      <c r="P31" s="19">
        <v>50</v>
      </c>
      <c r="Q31" s="119"/>
      <c r="R31" s="119"/>
      <c r="S31" s="119">
        <v>50</v>
      </c>
      <c r="T31" s="14"/>
    </row>
    <row r="32" spans="1:20" s="15" customFormat="1" ht="33" customHeight="1" x14ac:dyDescent="0.25">
      <c r="A32" s="87"/>
      <c r="B32" s="31" t="s">
        <v>156</v>
      </c>
      <c r="C32" s="10"/>
      <c r="D32" s="10"/>
      <c r="E32" s="116"/>
      <c r="F32" s="118"/>
      <c r="G32" s="119">
        <v>15</v>
      </c>
      <c r="H32" s="28"/>
      <c r="I32" s="28"/>
      <c r="J32" s="28"/>
      <c r="K32" s="28"/>
      <c r="L32" s="28"/>
      <c r="M32" s="28">
        <v>0</v>
      </c>
      <c r="N32" s="13"/>
      <c r="O32" s="13"/>
      <c r="P32" s="19">
        <v>15</v>
      </c>
      <c r="Q32" s="119"/>
      <c r="R32" s="119"/>
      <c r="S32" s="119">
        <v>15</v>
      </c>
      <c r="T32" s="14"/>
    </row>
    <row r="33" spans="1:20" s="15" customFormat="1" ht="90" x14ac:dyDescent="0.25">
      <c r="A33" s="87"/>
      <c r="B33" s="31" t="s">
        <v>157</v>
      </c>
      <c r="C33" s="10"/>
      <c r="D33" s="10"/>
      <c r="E33" s="116"/>
      <c r="F33" s="118"/>
      <c r="G33" s="119">
        <v>115</v>
      </c>
      <c r="H33" s="28"/>
      <c r="I33" s="28"/>
      <c r="J33" s="28"/>
      <c r="K33" s="28"/>
      <c r="L33" s="28"/>
      <c r="M33" s="28">
        <v>0</v>
      </c>
      <c r="N33" s="13"/>
      <c r="O33" s="13"/>
      <c r="P33" s="19">
        <v>115</v>
      </c>
      <c r="Q33" s="119"/>
      <c r="R33" s="119"/>
      <c r="S33" s="119">
        <v>115</v>
      </c>
      <c r="T33" s="14"/>
    </row>
    <row r="34" spans="1:20" s="15" customFormat="1" ht="45" x14ac:dyDescent="0.25">
      <c r="A34" s="87"/>
      <c r="B34" s="31" t="s">
        <v>158</v>
      </c>
      <c r="C34" s="10"/>
      <c r="D34" s="10"/>
      <c r="E34" s="116"/>
      <c r="F34" s="118"/>
      <c r="G34" s="119"/>
      <c r="H34" s="28"/>
      <c r="I34" s="28"/>
      <c r="J34" s="28"/>
      <c r="K34" s="28"/>
      <c r="L34" s="28"/>
      <c r="M34" s="28"/>
      <c r="N34" s="13"/>
      <c r="O34" s="13"/>
      <c r="P34" s="13"/>
      <c r="Q34" s="118"/>
      <c r="R34" s="118"/>
      <c r="S34" s="118"/>
      <c r="T34" s="14"/>
    </row>
    <row r="35" spans="1:20" s="15" customFormat="1" ht="30" x14ac:dyDescent="0.25">
      <c r="A35" s="87"/>
      <c r="B35" s="31" t="s">
        <v>159</v>
      </c>
      <c r="C35" s="10"/>
      <c r="D35" s="10"/>
      <c r="E35" s="116"/>
      <c r="F35" s="118"/>
      <c r="G35" s="119">
        <v>75</v>
      </c>
      <c r="H35" s="28"/>
      <c r="I35" s="28"/>
      <c r="J35" s="28"/>
      <c r="K35" s="28"/>
      <c r="L35" s="28"/>
      <c r="M35" s="28">
        <v>0</v>
      </c>
      <c r="N35" s="13"/>
      <c r="O35" s="13"/>
      <c r="P35" s="19">
        <v>75</v>
      </c>
      <c r="Q35" s="119"/>
      <c r="R35" s="119"/>
      <c r="S35" s="119">
        <v>75</v>
      </c>
      <c r="T35" s="14"/>
    </row>
    <row r="36" spans="1:20" s="15" customFormat="1" ht="60" x14ac:dyDescent="0.25">
      <c r="A36" s="87"/>
      <c r="B36" s="31" t="s">
        <v>160</v>
      </c>
      <c r="C36" s="10"/>
      <c r="D36" s="10"/>
      <c r="E36" s="116"/>
      <c r="F36" s="118"/>
      <c r="G36" s="119">
        <v>50</v>
      </c>
      <c r="H36" s="28"/>
      <c r="I36" s="28"/>
      <c r="J36" s="28"/>
      <c r="K36" s="28"/>
      <c r="L36" s="28"/>
      <c r="M36" s="28">
        <v>0</v>
      </c>
      <c r="N36" s="13"/>
      <c r="O36" s="13"/>
      <c r="P36" s="19">
        <v>50</v>
      </c>
      <c r="Q36" s="119"/>
      <c r="R36" s="119"/>
      <c r="S36" s="119">
        <v>50</v>
      </c>
      <c r="T36" s="14"/>
    </row>
    <row r="37" spans="1:20" s="15" customFormat="1" ht="75" x14ac:dyDescent="0.25">
      <c r="A37" s="87"/>
      <c r="B37" s="31" t="s">
        <v>161</v>
      </c>
      <c r="C37" s="10"/>
      <c r="D37" s="10"/>
      <c r="E37" s="116"/>
      <c r="F37" s="118"/>
      <c r="G37" s="119"/>
      <c r="H37" s="28"/>
      <c r="I37" s="28"/>
      <c r="J37" s="28"/>
      <c r="K37" s="28"/>
      <c r="L37" s="28"/>
      <c r="M37" s="28"/>
      <c r="N37" s="13"/>
      <c r="O37" s="13"/>
      <c r="P37" s="19"/>
      <c r="Q37" s="119"/>
      <c r="R37" s="119"/>
      <c r="S37" s="119"/>
      <c r="T37" s="14"/>
    </row>
    <row r="38" spans="1:20" s="15" customFormat="1" ht="57" x14ac:dyDescent="0.2">
      <c r="A38" s="8" t="s">
        <v>15</v>
      </c>
      <c r="B38" s="88" t="s">
        <v>16</v>
      </c>
      <c r="C38" s="10"/>
      <c r="D38" s="10"/>
      <c r="E38" s="116"/>
      <c r="F38" s="118">
        <f>F39+F44+F48</f>
        <v>172098.13</v>
      </c>
      <c r="G38" s="118">
        <f>G39+G44+G48</f>
        <v>51285.033200000005</v>
      </c>
      <c r="H38" s="12" t="e">
        <f>#REF!+#REF!</f>
        <v>#REF!</v>
      </c>
      <c r="I38" s="12" t="e">
        <f>#REF!+#REF!</f>
        <v>#REF!</v>
      </c>
      <c r="J38" s="12" t="e">
        <f>#REF!+#REF!</f>
        <v>#REF!</v>
      </c>
      <c r="K38" s="12" t="e">
        <f>#REF!+#REF!</f>
        <v>#REF!</v>
      </c>
      <c r="L38" s="12">
        <f t="shared" ref="L38:S38" si="10">L39+L44+L48</f>
        <v>50099.4</v>
      </c>
      <c r="M38" s="12">
        <f t="shared" si="10"/>
        <v>16141.02</v>
      </c>
      <c r="N38" s="13"/>
      <c r="O38" s="13">
        <f t="shared" si="10"/>
        <v>187.8</v>
      </c>
      <c r="P38" s="13">
        <f>P39+P44+P48</f>
        <v>18932.670000000002</v>
      </c>
      <c r="Q38" s="118"/>
      <c r="R38" s="118">
        <f t="shared" si="10"/>
        <v>143.6</v>
      </c>
      <c r="S38" s="118">
        <f t="shared" si="10"/>
        <v>18622.760000000002</v>
      </c>
      <c r="T38" s="14"/>
    </row>
    <row r="39" spans="1:20" s="15" customFormat="1" ht="75" x14ac:dyDescent="0.2">
      <c r="A39" s="8" t="s">
        <v>17</v>
      </c>
      <c r="B39" s="86" t="s">
        <v>201</v>
      </c>
      <c r="C39" s="10"/>
      <c r="D39" s="10"/>
      <c r="E39" s="116"/>
      <c r="F39" s="118">
        <f>F40+F41+F42+F43</f>
        <v>99.4</v>
      </c>
      <c r="G39" s="118">
        <f>G40+G41+G42+G43</f>
        <v>13862.263200000001</v>
      </c>
      <c r="H39" s="12"/>
      <c r="I39" s="12"/>
      <c r="J39" s="12"/>
      <c r="K39" s="12"/>
      <c r="L39" s="12">
        <f t="shared" ref="L39:S39" si="11">L40+L41+L42+L43</f>
        <v>99.4</v>
      </c>
      <c r="M39" s="12">
        <f t="shared" si="11"/>
        <v>11.04</v>
      </c>
      <c r="N39" s="13"/>
      <c r="O39" s="13">
        <f t="shared" si="11"/>
        <v>187.8</v>
      </c>
      <c r="P39" s="13">
        <f t="shared" si="11"/>
        <v>620.87</v>
      </c>
      <c r="Q39" s="118"/>
      <c r="R39" s="118">
        <f t="shared" si="11"/>
        <v>143.6</v>
      </c>
      <c r="S39" s="118">
        <f t="shared" si="11"/>
        <v>310.96000000000004</v>
      </c>
      <c r="T39" s="14"/>
    </row>
    <row r="40" spans="1:20" s="15" customFormat="1" ht="45" x14ac:dyDescent="0.25">
      <c r="A40" s="73" t="s">
        <v>162</v>
      </c>
      <c r="B40" s="31" t="s">
        <v>18</v>
      </c>
      <c r="C40" s="6">
        <v>90</v>
      </c>
      <c r="D40" s="6">
        <v>10</v>
      </c>
      <c r="E40" s="115"/>
      <c r="F40" s="119">
        <v>99.4</v>
      </c>
      <c r="G40" s="119">
        <v>11.04</v>
      </c>
      <c r="H40" s="28"/>
      <c r="I40" s="28"/>
      <c r="J40" s="28"/>
      <c r="K40" s="28"/>
      <c r="L40" s="28">
        <v>99.4</v>
      </c>
      <c r="M40" s="28">
        <v>11.04</v>
      </c>
      <c r="N40" s="19"/>
      <c r="O40" s="19">
        <v>187.8</v>
      </c>
      <c r="P40" s="19">
        <v>20.87</v>
      </c>
      <c r="Q40" s="119"/>
      <c r="R40" s="119">
        <v>143.6</v>
      </c>
      <c r="S40" s="119">
        <v>15.96</v>
      </c>
      <c r="T40" s="14"/>
    </row>
    <row r="41" spans="1:20" s="15" customFormat="1" ht="45" x14ac:dyDescent="0.25">
      <c r="A41" s="39" t="s">
        <v>19</v>
      </c>
      <c r="B41" s="31" t="s">
        <v>20</v>
      </c>
      <c r="C41" s="6"/>
      <c r="D41" s="6"/>
      <c r="E41" s="115"/>
      <c r="F41" s="119"/>
      <c r="G41" s="119">
        <v>200</v>
      </c>
      <c r="H41" s="28"/>
      <c r="I41" s="28"/>
      <c r="J41" s="28"/>
      <c r="K41" s="28"/>
      <c r="L41" s="28"/>
      <c r="M41" s="28">
        <v>0</v>
      </c>
      <c r="N41" s="19"/>
      <c r="O41" s="19">
        <v>0</v>
      </c>
      <c r="P41" s="19">
        <v>200</v>
      </c>
      <c r="Q41" s="119"/>
      <c r="R41" s="119">
        <v>0</v>
      </c>
      <c r="S41" s="119">
        <v>200</v>
      </c>
      <c r="T41" s="14"/>
    </row>
    <row r="42" spans="1:20" s="15" customFormat="1" ht="60" x14ac:dyDescent="0.25">
      <c r="A42" s="8" t="s">
        <v>21</v>
      </c>
      <c r="B42" s="31" t="s">
        <v>22</v>
      </c>
      <c r="C42" s="6"/>
      <c r="D42" s="6"/>
      <c r="E42" s="115"/>
      <c r="F42" s="119"/>
      <c r="G42" s="119">
        <v>13556.2232</v>
      </c>
      <c r="H42" s="28"/>
      <c r="I42" s="28"/>
      <c r="J42" s="28"/>
      <c r="K42" s="28"/>
      <c r="L42" s="28"/>
      <c r="M42" s="28">
        <v>0</v>
      </c>
      <c r="N42" s="19"/>
      <c r="O42" s="19"/>
      <c r="P42" s="19">
        <v>0</v>
      </c>
      <c r="Q42" s="119"/>
      <c r="R42" s="119"/>
      <c r="S42" s="119">
        <v>0</v>
      </c>
      <c r="T42" s="14"/>
    </row>
    <row r="43" spans="1:20" s="15" customFormat="1" ht="45" x14ac:dyDescent="0.25">
      <c r="A43" s="8" t="s">
        <v>23</v>
      </c>
      <c r="B43" s="31" t="s">
        <v>24</v>
      </c>
      <c r="C43" s="6"/>
      <c r="D43" s="6"/>
      <c r="E43" s="115"/>
      <c r="F43" s="119"/>
      <c r="G43" s="119">
        <v>95</v>
      </c>
      <c r="H43" s="28"/>
      <c r="I43" s="28"/>
      <c r="J43" s="28"/>
      <c r="K43" s="28"/>
      <c r="L43" s="28"/>
      <c r="M43" s="28">
        <v>0</v>
      </c>
      <c r="N43" s="19"/>
      <c r="O43" s="19"/>
      <c r="P43" s="19">
        <v>400</v>
      </c>
      <c r="Q43" s="119"/>
      <c r="R43" s="119"/>
      <c r="S43" s="119">
        <v>95</v>
      </c>
      <c r="T43" s="14"/>
    </row>
    <row r="44" spans="1:20" s="15" customFormat="1" ht="30" x14ac:dyDescent="0.2">
      <c r="A44" s="8" t="s">
        <v>25</v>
      </c>
      <c r="B44" s="86" t="s">
        <v>26</v>
      </c>
      <c r="C44" s="10"/>
      <c r="D44" s="10"/>
      <c r="E44" s="116"/>
      <c r="F44" s="118">
        <f>F45+F46+F47</f>
        <v>171998.73</v>
      </c>
      <c r="G44" s="118">
        <f>G45+G46+G47</f>
        <v>19315.97</v>
      </c>
      <c r="H44" s="12"/>
      <c r="I44" s="12"/>
      <c r="J44" s="12"/>
      <c r="K44" s="12"/>
      <c r="L44" s="12">
        <f t="shared" ref="L44:S44" si="12">L45+L46+L47</f>
        <v>50000</v>
      </c>
      <c r="M44" s="12">
        <f t="shared" si="12"/>
        <v>5555.56</v>
      </c>
      <c r="N44" s="13"/>
      <c r="O44" s="13">
        <f t="shared" si="12"/>
        <v>0</v>
      </c>
      <c r="P44" s="13">
        <f t="shared" si="12"/>
        <v>205</v>
      </c>
      <c r="Q44" s="118"/>
      <c r="R44" s="118">
        <f t="shared" si="12"/>
        <v>0</v>
      </c>
      <c r="S44" s="118">
        <f t="shared" si="12"/>
        <v>205</v>
      </c>
      <c r="T44" s="14"/>
    </row>
    <row r="45" spans="1:20" s="15" customFormat="1" ht="45" x14ac:dyDescent="0.25">
      <c r="A45" s="8" t="s">
        <v>27</v>
      </c>
      <c r="B45" s="31" t="s">
        <v>28</v>
      </c>
      <c r="C45" s="10"/>
      <c r="D45" s="10"/>
      <c r="E45" s="116"/>
      <c r="F45" s="118"/>
      <c r="G45" s="119">
        <v>95</v>
      </c>
      <c r="H45" s="28"/>
      <c r="I45" s="28"/>
      <c r="J45" s="28"/>
      <c r="K45" s="28"/>
      <c r="L45" s="28"/>
      <c r="M45" s="28">
        <v>0</v>
      </c>
      <c r="N45" s="19"/>
      <c r="O45" s="19"/>
      <c r="P45" s="19">
        <v>95</v>
      </c>
      <c r="Q45" s="119"/>
      <c r="R45" s="119"/>
      <c r="S45" s="119">
        <v>95</v>
      </c>
      <c r="T45" s="14"/>
    </row>
    <row r="46" spans="1:20" s="15" customFormat="1" ht="30" x14ac:dyDescent="0.25">
      <c r="A46" s="8" t="s">
        <v>29</v>
      </c>
      <c r="B46" s="31" t="s">
        <v>30</v>
      </c>
      <c r="C46" s="10"/>
      <c r="D46" s="10"/>
      <c r="E46" s="116"/>
      <c r="F46" s="118"/>
      <c r="G46" s="119">
        <v>110</v>
      </c>
      <c r="H46" s="28"/>
      <c r="I46" s="28"/>
      <c r="J46" s="28"/>
      <c r="K46" s="28"/>
      <c r="L46" s="28"/>
      <c r="M46" s="28">
        <v>0</v>
      </c>
      <c r="N46" s="19"/>
      <c r="O46" s="19"/>
      <c r="P46" s="19">
        <v>110</v>
      </c>
      <c r="Q46" s="119"/>
      <c r="R46" s="119"/>
      <c r="S46" s="119">
        <v>110</v>
      </c>
      <c r="T46" s="14"/>
    </row>
    <row r="47" spans="1:20" s="15" customFormat="1" ht="45" x14ac:dyDescent="0.25">
      <c r="A47" s="8" t="s">
        <v>163</v>
      </c>
      <c r="B47" s="27" t="s">
        <v>31</v>
      </c>
      <c r="C47" s="10">
        <v>90</v>
      </c>
      <c r="D47" s="10">
        <v>10</v>
      </c>
      <c r="E47" s="116"/>
      <c r="F47" s="119">
        <v>171998.73</v>
      </c>
      <c r="G47" s="119">
        <v>19110.97</v>
      </c>
      <c r="H47" s="28"/>
      <c r="I47" s="28"/>
      <c r="J47" s="28"/>
      <c r="K47" s="28"/>
      <c r="L47" s="28">
        <v>50000</v>
      </c>
      <c r="M47" s="28">
        <v>5555.56</v>
      </c>
      <c r="N47" s="19"/>
      <c r="O47" s="19">
        <v>0</v>
      </c>
      <c r="P47" s="19">
        <v>0</v>
      </c>
      <c r="Q47" s="119"/>
      <c r="R47" s="119">
        <v>0</v>
      </c>
      <c r="S47" s="119">
        <v>0</v>
      </c>
      <c r="T47" s="20" t="s">
        <v>32</v>
      </c>
    </row>
    <row r="48" spans="1:20" s="15" customFormat="1" ht="105" customHeight="1" x14ac:dyDescent="0.25">
      <c r="A48" s="8" t="s">
        <v>33</v>
      </c>
      <c r="B48" s="86" t="s">
        <v>34</v>
      </c>
      <c r="C48" s="10"/>
      <c r="D48" s="10"/>
      <c r="E48" s="116"/>
      <c r="F48" s="119"/>
      <c r="G48" s="118">
        <f>G49</f>
        <v>18106.800000000003</v>
      </c>
      <c r="H48" s="12"/>
      <c r="I48" s="12"/>
      <c r="J48" s="12"/>
      <c r="K48" s="12"/>
      <c r="L48" s="12">
        <f t="shared" ref="L48:S48" si="13">L49</f>
        <v>0</v>
      </c>
      <c r="M48" s="12">
        <f t="shared" si="13"/>
        <v>10574.42</v>
      </c>
      <c r="N48" s="13"/>
      <c r="O48" s="13">
        <f t="shared" si="13"/>
        <v>0</v>
      </c>
      <c r="P48" s="13">
        <f t="shared" si="13"/>
        <v>18106.800000000003</v>
      </c>
      <c r="Q48" s="118"/>
      <c r="R48" s="118">
        <f t="shared" si="13"/>
        <v>0</v>
      </c>
      <c r="S48" s="118">
        <f t="shared" si="13"/>
        <v>18106.800000000003</v>
      </c>
      <c r="T48" s="46"/>
    </row>
    <row r="49" spans="1:20" s="15" customFormat="1" ht="90" x14ac:dyDescent="0.25">
      <c r="A49" s="8" t="s">
        <v>35</v>
      </c>
      <c r="B49" s="31" t="s">
        <v>36</v>
      </c>
      <c r="C49" s="10"/>
      <c r="D49" s="10"/>
      <c r="E49" s="116"/>
      <c r="F49" s="119"/>
      <c r="G49" s="119">
        <f>G50+G52+G51</f>
        <v>18106.800000000003</v>
      </c>
      <c r="H49" s="28"/>
      <c r="I49" s="28"/>
      <c r="J49" s="28"/>
      <c r="K49" s="28"/>
      <c r="L49" s="28"/>
      <c r="M49" s="28">
        <f>M50+M51+M52</f>
        <v>10574.42</v>
      </c>
      <c r="N49" s="19"/>
      <c r="O49" s="19"/>
      <c r="P49" s="19">
        <f>P50+P51+P52</f>
        <v>18106.800000000003</v>
      </c>
      <c r="Q49" s="119"/>
      <c r="R49" s="119"/>
      <c r="S49" s="119">
        <f>S50+S51+S52</f>
        <v>18106.800000000003</v>
      </c>
      <c r="T49" s="20"/>
    </row>
    <row r="50" spans="1:20" s="109" customFormat="1" x14ac:dyDescent="0.25">
      <c r="A50" s="104"/>
      <c r="B50" s="105" t="s">
        <v>37</v>
      </c>
      <c r="C50" s="106"/>
      <c r="D50" s="106"/>
      <c r="E50" s="115"/>
      <c r="F50" s="119"/>
      <c r="G50" s="119">
        <v>10709.7</v>
      </c>
      <c r="H50" s="107"/>
      <c r="I50" s="107"/>
      <c r="J50" s="107"/>
      <c r="K50" s="107"/>
      <c r="L50" s="107"/>
      <c r="M50" s="107">
        <v>6156.1</v>
      </c>
      <c r="N50" s="19"/>
      <c r="O50" s="19"/>
      <c r="P50" s="19">
        <v>10709.7</v>
      </c>
      <c r="Q50" s="119"/>
      <c r="R50" s="119"/>
      <c r="S50" s="119">
        <v>10709.7</v>
      </c>
      <c r="T50" s="108"/>
    </row>
    <row r="51" spans="1:20" s="109" customFormat="1" ht="30" x14ac:dyDescent="0.25">
      <c r="A51" s="104"/>
      <c r="B51" s="105" t="s">
        <v>38</v>
      </c>
      <c r="C51" s="106"/>
      <c r="D51" s="106"/>
      <c r="E51" s="115"/>
      <c r="F51" s="119"/>
      <c r="G51" s="119">
        <v>83</v>
      </c>
      <c r="H51" s="107"/>
      <c r="I51" s="107"/>
      <c r="J51" s="107"/>
      <c r="K51" s="107"/>
      <c r="L51" s="107"/>
      <c r="M51" s="107">
        <v>29.9</v>
      </c>
      <c r="N51" s="19"/>
      <c r="O51" s="19"/>
      <c r="P51" s="19">
        <v>83</v>
      </c>
      <c r="Q51" s="119"/>
      <c r="R51" s="119"/>
      <c r="S51" s="119">
        <v>83</v>
      </c>
      <c r="T51" s="108"/>
    </row>
    <row r="52" spans="1:20" s="109" customFormat="1" x14ac:dyDescent="0.25">
      <c r="A52" s="104"/>
      <c r="B52" s="110" t="s">
        <v>39</v>
      </c>
      <c r="C52" s="106"/>
      <c r="D52" s="106"/>
      <c r="E52" s="115"/>
      <c r="F52" s="115"/>
      <c r="G52" s="115">
        <v>7314.1</v>
      </c>
      <c r="H52" s="106"/>
      <c r="I52" s="106"/>
      <c r="J52" s="106"/>
      <c r="K52" s="106"/>
      <c r="L52" s="106"/>
      <c r="M52" s="106">
        <v>4388.42</v>
      </c>
      <c r="N52" s="7"/>
      <c r="O52" s="7"/>
      <c r="P52" s="7">
        <v>7314.1</v>
      </c>
      <c r="Q52" s="115"/>
      <c r="R52" s="115"/>
      <c r="S52" s="115">
        <v>7314.1</v>
      </c>
      <c r="T52" s="108"/>
    </row>
    <row r="53" spans="1:20" s="47" customFormat="1" ht="42.75" x14ac:dyDescent="0.2">
      <c r="A53" s="41" t="s">
        <v>40</v>
      </c>
      <c r="B53" s="88" t="s">
        <v>41</v>
      </c>
      <c r="C53" s="43"/>
      <c r="D53" s="43"/>
      <c r="E53" s="116">
        <f>E54+E57+E63</f>
        <v>13844.26</v>
      </c>
      <c r="F53" s="116">
        <f>F54+F57+F63</f>
        <v>1363937.7</v>
      </c>
      <c r="G53" s="116">
        <f>G54+G57+G63</f>
        <v>148883.5</v>
      </c>
      <c r="H53" s="44" t="e">
        <f>#REF!+#REF!</f>
        <v>#REF!</v>
      </c>
      <c r="I53" s="44" t="e">
        <f>#REF!+#REF!</f>
        <v>#REF!</v>
      </c>
      <c r="J53" s="44" t="e">
        <f>#REF!+#REF!</f>
        <v>#REF!</v>
      </c>
      <c r="K53" s="44" t="e">
        <f>#REF!+#REF!</f>
        <v>#REF!</v>
      </c>
      <c r="L53" s="116">
        <f t="shared" ref="L53:T53" si="14">L54+L57+L63</f>
        <v>52289.3</v>
      </c>
      <c r="M53" s="116">
        <f t="shared" si="14"/>
        <v>6451.3</v>
      </c>
      <c r="N53" s="37">
        <f t="shared" si="14"/>
        <v>13335.2</v>
      </c>
      <c r="O53" s="37">
        <f t="shared" si="14"/>
        <v>998652.3</v>
      </c>
      <c r="P53" s="37">
        <f t="shared" si="14"/>
        <v>109283.5</v>
      </c>
      <c r="Q53" s="116">
        <f t="shared" si="14"/>
        <v>12893.2</v>
      </c>
      <c r="R53" s="116">
        <f t="shared" si="14"/>
        <v>995251</v>
      </c>
      <c r="S53" s="116">
        <f t="shared" si="14"/>
        <v>108858.5</v>
      </c>
      <c r="T53" s="116">
        <f t="shared" si="14"/>
        <v>0</v>
      </c>
    </row>
    <row r="54" spans="1:20" s="47" customFormat="1" ht="30" x14ac:dyDescent="0.2">
      <c r="A54" s="41" t="s">
        <v>42</v>
      </c>
      <c r="B54" s="86" t="s">
        <v>43</v>
      </c>
      <c r="C54" s="43"/>
      <c r="D54" s="43"/>
      <c r="E54" s="116"/>
      <c r="F54" s="118">
        <f>F55</f>
        <v>1245380</v>
      </c>
      <c r="G54" s="118">
        <f>G55</f>
        <v>138370</v>
      </c>
      <c r="H54" s="12"/>
      <c r="I54" s="12"/>
      <c r="J54" s="12"/>
      <c r="K54" s="12"/>
      <c r="L54" s="118">
        <f t="shared" ref="L54:S55" si="15">L55</f>
        <v>15315.8</v>
      </c>
      <c r="M54" s="118">
        <f t="shared" si="15"/>
        <v>1701.7</v>
      </c>
      <c r="N54" s="13">
        <f t="shared" si="15"/>
        <v>0</v>
      </c>
      <c r="O54" s="13">
        <f t="shared" si="15"/>
        <v>889020</v>
      </c>
      <c r="P54" s="13">
        <f t="shared" si="15"/>
        <v>98770</v>
      </c>
      <c r="Q54" s="118">
        <f t="shared" si="15"/>
        <v>0</v>
      </c>
      <c r="R54" s="118">
        <f t="shared" si="15"/>
        <v>889020</v>
      </c>
      <c r="S54" s="118">
        <f t="shared" si="15"/>
        <v>98770</v>
      </c>
      <c r="T54" s="46"/>
    </row>
    <row r="55" spans="1:20" s="47" customFormat="1" x14ac:dyDescent="0.2">
      <c r="A55" s="41"/>
      <c r="B55" s="86" t="s">
        <v>204</v>
      </c>
      <c r="C55" s="43"/>
      <c r="D55" s="43"/>
      <c r="E55" s="116"/>
      <c r="F55" s="118">
        <f>F56</f>
        <v>1245380</v>
      </c>
      <c r="G55" s="118">
        <f>G56</f>
        <v>138370</v>
      </c>
      <c r="H55" s="12"/>
      <c r="I55" s="12"/>
      <c r="J55" s="12"/>
      <c r="K55" s="12"/>
      <c r="L55" s="118">
        <f t="shared" si="15"/>
        <v>15315.8</v>
      </c>
      <c r="M55" s="118">
        <f t="shared" si="15"/>
        <v>1701.7</v>
      </c>
      <c r="N55" s="13">
        <f t="shared" si="15"/>
        <v>0</v>
      </c>
      <c r="O55" s="13">
        <f t="shared" si="15"/>
        <v>889020</v>
      </c>
      <c r="P55" s="13">
        <f t="shared" si="15"/>
        <v>98770</v>
      </c>
      <c r="Q55" s="118">
        <f t="shared" si="15"/>
        <v>0</v>
      </c>
      <c r="R55" s="118">
        <f t="shared" si="15"/>
        <v>889020</v>
      </c>
      <c r="S55" s="118">
        <f t="shared" si="15"/>
        <v>98770</v>
      </c>
      <c r="T55" s="46"/>
    </row>
    <row r="56" spans="1:20" s="47" customFormat="1" ht="90" x14ac:dyDescent="0.25">
      <c r="A56" s="16" t="s">
        <v>44</v>
      </c>
      <c r="B56" s="31" t="s">
        <v>205</v>
      </c>
      <c r="C56" s="43"/>
      <c r="D56" s="43"/>
      <c r="E56" s="116"/>
      <c r="F56" s="121">
        <v>1245380</v>
      </c>
      <c r="G56" s="121">
        <v>138370</v>
      </c>
      <c r="H56" s="44"/>
      <c r="I56" s="44"/>
      <c r="J56" s="44"/>
      <c r="K56" s="44"/>
      <c r="L56" s="125">
        <v>15315.8</v>
      </c>
      <c r="M56" s="125">
        <v>1701.7</v>
      </c>
      <c r="N56" s="45"/>
      <c r="O56" s="45">
        <v>889020</v>
      </c>
      <c r="P56" s="45">
        <v>98770</v>
      </c>
      <c r="Q56" s="121"/>
      <c r="R56" s="121">
        <v>889020</v>
      </c>
      <c r="S56" s="121">
        <v>98770</v>
      </c>
      <c r="T56" s="46"/>
    </row>
    <row r="57" spans="1:20" s="47" customFormat="1" ht="60" x14ac:dyDescent="0.2">
      <c r="A57" s="41" t="s">
        <v>45</v>
      </c>
      <c r="B57" s="86" t="s">
        <v>46</v>
      </c>
      <c r="C57" s="43"/>
      <c r="D57" s="43"/>
      <c r="E57" s="116">
        <f>E58+E59+E60+E61+E62</f>
        <v>13844.26</v>
      </c>
      <c r="F57" s="116">
        <f>F58+F59+F60+F61+F62</f>
        <v>118557.7</v>
      </c>
      <c r="G57" s="116">
        <f>G58+G59+G60+G61+G62</f>
        <v>5180</v>
      </c>
      <c r="H57" s="12"/>
      <c r="I57" s="12"/>
      <c r="J57" s="12"/>
      <c r="K57" s="12"/>
      <c r="L57" s="116">
        <f t="shared" ref="L57:T57" si="16">L58+L59+L60+L61+L62</f>
        <v>36973.5</v>
      </c>
      <c r="M57" s="116">
        <f t="shared" si="16"/>
        <v>1578.3</v>
      </c>
      <c r="N57" s="37">
        <f t="shared" si="16"/>
        <v>13335.2</v>
      </c>
      <c r="O57" s="37">
        <f t="shared" si="16"/>
        <v>109632.3</v>
      </c>
      <c r="P57" s="37">
        <f t="shared" si="16"/>
        <v>5180</v>
      </c>
      <c r="Q57" s="116">
        <f t="shared" si="16"/>
        <v>12893.2</v>
      </c>
      <c r="R57" s="116">
        <f t="shared" si="16"/>
        <v>106231</v>
      </c>
      <c r="S57" s="116">
        <f t="shared" si="16"/>
        <v>4755</v>
      </c>
      <c r="T57" s="116">
        <f t="shared" si="16"/>
        <v>0</v>
      </c>
    </row>
    <row r="58" spans="1:20" s="47" customFormat="1" ht="30" x14ac:dyDescent="0.25">
      <c r="A58" s="16" t="s">
        <v>206</v>
      </c>
      <c r="B58" s="31" t="s">
        <v>47</v>
      </c>
      <c r="C58" s="43"/>
      <c r="D58" s="43"/>
      <c r="E58" s="116">
        <v>5813.06</v>
      </c>
      <c r="F58" s="118">
        <v>91698</v>
      </c>
      <c r="G58" s="118">
        <v>5100</v>
      </c>
      <c r="H58" s="12"/>
      <c r="I58" s="12"/>
      <c r="J58" s="12"/>
      <c r="K58" s="12"/>
      <c r="L58" s="12">
        <v>28346.7</v>
      </c>
      <c r="M58" s="12">
        <v>1578.3</v>
      </c>
      <c r="N58" s="13">
        <v>5304</v>
      </c>
      <c r="O58" s="13">
        <v>91956</v>
      </c>
      <c r="P58" s="13">
        <v>5100</v>
      </c>
      <c r="Q58" s="118">
        <v>4862</v>
      </c>
      <c r="R58" s="118">
        <v>83963</v>
      </c>
      <c r="S58" s="118">
        <v>4675</v>
      </c>
      <c r="T58" s="46"/>
    </row>
    <row r="59" spans="1:20" s="47" customFormat="1" x14ac:dyDescent="0.25">
      <c r="A59" s="16" t="s">
        <v>206</v>
      </c>
      <c r="B59" s="31" t="s">
        <v>48</v>
      </c>
      <c r="C59" s="43"/>
      <c r="D59" s="43"/>
      <c r="E59" s="116">
        <v>680</v>
      </c>
      <c r="F59" s="118">
        <v>840</v>
      </c>
      <c r="G59" s="118">
        <v>80</v>
      </c>
      <c r="H59" s="12"/>
      <c r="I59" s="12"/>
      <c r="J59" s="12"/>
      <c r="K59" s="12"/>
      <c r="L59" s="12">
        <v>0</v>
      </c>
      <c r="M59" s="12">
        <v>0</v>
      </c>
      <c r="N59" s="13">
        <v>680</v>
      </c>
      <c r="O59" s="13">
        <v>840</v>
      </c>
      <c r="P59" s="13">
        <v>80</v>
      </c>
      <c r="Q59" s="118">
        <v>680</v>
      </c>
      <c r="R59" s="118">
        <v>840</v>
      </c>
      <c r="S59" s="118">
        <v>80</v>
      </c>
      <c r="T59" s="46"/>
    </row>
    <row r="60" spans="1:20" s="47" customFormat="1" ht="30" x14ac:dyDescent="0.25">
      <c r="A60" s="48" t="s">
        <v>49</v>
      </c>
      <c r="B60" s="31" t="s">
        <v>50</v>
      </c>
      <c r="C60" s="43"/>
      <c r="D60" s="43"/>
      <c r="E60" s="116"/>
      <c r="F60" s="118">
        <v>0</v>
      </c>
      <c r="G60" s="118">
        <v>0</v>
      </c>
      <c r="H60" s="12"/>
      <c r="I60" s="12"/>
      <c r="J60" s="12"/>
      <c r="K60" s="12"/>
      <c r="L60" s="12">
        <v>0</v>
      </c>
      <c r="M60" s="12">
        <v>0</v>
      </c>
      <c r="N60" s="13"/>
      <c r="O60" s="13">
        <v>0</v>
      </c>
      <c r="P60" s="13">
        <v>0</v>
      </c>
      <c r="Q60" s="118"/>
      <c r="R60" s="118">
        <v>0</v>
      </c>
      <c r="S60" s="118"/>
      <c r="T60" s="46">
        <v>0</v>
      </c>
    </row>
    <row r="61" spans="1:20" s="47" customFormat="1" ht="75" x14ac:dyDescent="0.25">
      <c r="A61" s="16" t="s">
        <v>51</v>
      </c>
      <c r="B61" s="31" t="s">
        <v>52</v>
      </c>
      <c r="C61" s="43"/>
      <c r="D61" s="43"/>
      <c r="E61" s="116">
        <v>7351.2</v>
      </c>
      <c r="F61" s="118">
        <v>0</v>
      </c>
      <c r="G61" s="118">
        <v>0</v>
      </c>
      <c r="H61" s="12"/>
      <c r="I61" s="12"/>
      <c r="J61" s="12"/>
      <c r="K61" s="12"/>
      <c r="L61" s="12">
        <v>0</v>
      </c>
      <c r="M61" s="12">
        <v>0</v>
      </c>
      <c r="N61" s="13">
        <v>7351.2</v>
      </c>
      <c r="O61" s="13">
        <v>0</v>
      </c>
      <c r="P61" s="13">
        <v>0</v>
      </c>
      <c r="Q61" s="118">
        <v>7351.2</v>
      </c>
      <c r="R61" s="118">
        <v>0</v>
      </c>
      <c r="S61" s="118">
        <v>0</v>
      </c>
      <c r="T61" s="46"/>
    </row>
    <row r="62" spans="1:20" s="47" customFormat="1" ht="60" x14ac:dyDescent="0.25">
      <c r="A62" s="16"/>
      <c r="B62" s="31" t="s">
        <v>207</v>
      </c>
      <c r="C62" s="43"/>
      <c r="D62" s="43"/>
      <c r="E62" s="116"/>
      <c r="F62" s="118">
        <v>26019.7</v>
      </c>
      <c r="G62" s="118"/>
      <c r="H62" s="12"/>
      <c r="I62" s="12"/>
      <c r="J62" s="12"/>
      <c r="K62" s="12"/>
      <c r="L62" s="12">
        <v>8626.7999999999993</v>
      </c>
      <c r="M62" s="12"/>
      <c r="N62" s="13"/>
      <c r="O62" s="13">
        <v>16836.3</v>
      </c>
      <c r="P62" s="13"/>
      <c r="Q62" s="118"/>
      <c r="R62" s="118">
        <v>21428</v>
      </c>
      <c r="S62" s="118"/>
      <c r="T62" s="46"/>
    </row>
    <row r="63" spans="1:20" s="47" customFormat="1" ht="46.5" customHeight="1" x14ac:dyDescent="0.2">
      <c r="A63" s="41" t="s">
        <v>53</v>
      </c>
      <c r="B63" s="86" t="s">
        <v>54</v>
      </c>
      <c r="C63" s="43"/>
      <c r="D63" s="43"/>
      <c r="E63" s="116"/>
      <c r="F63" s="118">
        <f>F64</f>
        <v>0</v>
      </c>
      <c r="G63" s="118">
        <f>G64</f>
        <v>5333.5</v>
      </c>
      <c r="H63" s="12"/>
      <c r="I63" s="12"/>
      <c r="J63" s="12"/>
      <c r="K63" s="12"/>
      <c r="L63" s="12">
        <f t="shared" ref="L63:S63" si="17">L64</f>
        <v>0</v>
      </c>
      <c r="M63" s="12">
        <f t="shared" si="17"/>
        <v>3171.3</v>
      </c>
      <c r="N63" s="13"/>
      <c r="O63" s="13">
        <f t="shared" si="17"/>
        <v>0</v>
      </c>
      <c r="P63" s="13">
        <f t="shared" si="17"/>
        <v>5333.5</v>
      </c>
      <c r="Q63" s="118"/>
      <c r="R63" s="118">
        <f t="shared" si="17"/>
        <v>0</v>
      </c>
      <c r="S63" s="118">
        <f t="shared" si="17"/>
        <v>5333.5</v>
      </c>
      <c r="T63" s="46"/>
    </row>
    <row r="64" spans="1:20" s="47" customFormat="1" ht="45" x14ac:dyDescent="0.25">
      <c r="A64" s="16" t="s">
        <v>55</v>
      </c>
      <c r="B64" s="31" t="s">
        <v>208</v>
      </c>
      <c r="C64" s="43"/>
      <c r="D64" s="43"/>
      <c r="E64" s="116"/>
      <c r="F64" s="118"/>
      <c r="G64" s="118">
        <v>5333.5</v>
      </c>
      <c r="H64" s="12"/>
      <c r="I64" s="12"/>
      <c r="J64" s="12"/>
      <c r="K64" s="12"/>
      <c r="L64" s="12"/>
      <c r="M64" s="12">
        <v>3171.3</v>
      </c>
      <c r="N64" s="13"/>
      <c r="O64" s="13"/>
      <c r="P64" s="13">
        <v>5333.5</v>
      </c>
      <c r="Q64" s="118"/>
      <c r="R64" s="118"/>
      <c r="S64" s="118">
        <v>5333.5</v>
      </c>
      <c r="T64" s="46"/>
    </row>
    <row r="65" spans="1:20" s="15" customFormat="1" ht="57" x14ac:dyDescent="0.2">
      <c r="A65" s="8" t="s">
        <v>56</v>
      </c>
      <c r="B65" s="88" t="s">
        <v>57</v>
      </c>
      <c r="C65" s="10"/>
      <c r="D65" s="10"/>
      <c r="E65" s="116">
        <f>E66+E68+E70+E72+E74</f>
        <v>0</v>
      </c>
      <c r="F65" s="116">
        <f>F66+F68+F70+F72+F74</f>
        <v>175438.8</v>
      </c>
      <c r="G65" s="116">
        <f>G66+G68+G70+G72+G74</f>
        <v>189626.6</v>
      </c>
      <c r="H65" s="12" t="e">
        <f>#REF!+#REF!+#REF!+#REF!+#REF!+#REF!</f>
        <v>#REF!</v>
      </c>
      <c r="I65" s="12" t="e">
        <f>#REF!+#REF!+#REF!+#REF!+#REF!+#REF!</f>
        <v>#REF!</v>
      </c>
      <c r="J65" s="12" t="e">
        <f>#REF!+#REF!+#REF!+#REF!+#REF!+#REF!</f>
        <v>#REF!</v>
      </c>
      <c r="K65" s="12" t="e">
        <f>#REF!+#REF!+#REF!+#REF!+#REF!+#REF!</f>
        <v>#REF!</v>
      </c>
      <c r="L65" s="116">
        <f t="shared" ref="L65:S65" si="18">L66+L68+L70+L72+L74</f>
        <v>110716</v>
      </c>
      <c r="M65" s="116">
        <f t="shared" si="18"/>
        <v>25215.1</v>
      </c>
      <c r="N65" s="37">
        <f t="shared" si="18"/>
        <v>0</v>
      </c>
      <c r="O65" s="37">
        <f t="shared" si="18"/>
        <v>263000.8</v>
      </c>
      <c r="P65" s="37">
        <f t="shared" si="18"/>
        <v>127173.50000000001</v>
      </c>
      <c r="Q65" s="116">
        <f t="shared" si="18"/>
        <v>0</v>
      </c>
      <c r="R65" s="116">
        <f t="shared" si="18"/>
        <v>153503.20000000001</v>
      </c>
      <c r="S65" s="116">
        <f t="shared" si="18"/>
        <v>122500</v>
      </c>
      <c r="T65" s="14"/>
    </row>
    <row r="66" spans="1:20" s="15" customFormat="1" ht="45" x14ac:dyDescent="0.2">
      <c r="A66" s="8"/>
      <c r="B66" s="86" t="s">
        <v>361</v>
      </c>
      <c r="C66" s="10"/>
      <c r="D66" s="10"/>
      <c r="E66" s="116">
        <f>E67</f>
        <v>0</v>
      </c>
      <c r="F66" s="116">
        <f>F67</f>
        <v>117460.7</v>
      </c>
      <c r="G66" s="116">
        <f>G67</f>
        <v>150751.9</v>
      </c>
      <c r="H66" s="12"/>
      <c r="I66" s="12"/>
      <c r="J66" s="12"/>
      <c r="K66" s="12"/>
      <c r="L66" s="116">
        <f t="shared" ref="L66:S66" si="19">L67</f>
        <v>52737.9</v>
      </c>
      <c r="M66" s="116">
        <f t="shared" si="19"/>
        <v>9414.2999999999993</v>
      </c>
      <c r="N66" s="37">
        <f t="shared" si="19"/>
        <v>0</v>
      </c>
      <c r="O66" s="37">
        <f t="shared" si="19"/>
        <v>194580.8</v>
      </c>
      <c r="P66" s="37">
        <f t="shared" si="19"/>
        <v>92785.5</v>
      </c>
      <c r="Q66" s="116">
        <f t="shared" si="19"/>
        <v>0</v>
      </c>
      <c r="R66" s="116">
        <f t="shared" si="19"/>
        <v>79742.7</v>
      </c>
      <c r="S66" s="116">
        <f t="shared" si="19"/>
        <v>86741.4</v>
      </c>
      <c r="T66" s="14"/>
    </row>
    <row r="67" spans="1:20" s="15" customFormat="1" ht="31.5" customHeight="1" x14ac:dyDescent="0.2">
      <c r="A67" s="8"/>
      <c r="B67" s="31" t="s">
        <v>355</v>
      </c>
      <c r="C67" s="10"/>
      <c r="D67" s="10"/>
      <c r="E67" s="116"/>
      <c r="F67" s="118">
        <v>117460.7</v>
      </c>
      <c r="G67" s="118">
        <v>150751.9</v>
      </c>
      <c r="H67" s="12"/>
      <c r="I67" s="12"/>
      <c r="J67" s="12"/>
      <c r="K67" s="12"/>
      <c r="L67" s="12">
        <v>52737.9</v>
      </c>
      <c r="M67" s="12">
        <v>9414.2999999999993</v>
      </c>
      <c r="N67" s="13"/>
      <c r="O67" s="13">
        <v>194580.8</v>
      </c>
      <c r="P67" s="13">
        <v>92785.5</v>
      </c>
      <c r="Q67" s="118"/>
      <c r="R67" s="118">
        <v>79742.7</v>
      </c>
      <c r="S67" s="118">
        <v>86741.4</v>
      </c>
      <c r="T67" s="14"/>
    </row>
    <row r="68" spans="1:20" s="15" customFormat="1" ht="45" customHeight="1" x14ac:dyDescent="0.2">
      <c r="A68" s="8"/>
      <c r="B68" s="86" t="s">
        <v>362</v>
      </c>
      <c r="C68" s="10"/>
      <c r="D68" s="10"/>
      <c r="E68" s="116">
        <f>E69</f>
        <v>0</v>
      </c>
      <c r="F68" s="116">
        <f>F69</f>
        <v>606.20000000000005</v>
      </c>
      <c r="G68" s="116">
        <f>G69</f>
        <v>67.400000000000006</v>
      </c>
      <c r="H68" s="12"/>
      <c r="I68" s="12"/>
      <c r="J68" s="12"/>
      <c r="K68" s="12"/>
      <c r="L68" s="116">
        <f t="shared" ref="L68:S68" si="20">L69</f>
        <v>606.20000000000005</v>
      </c>
      <c r="M68" s="116">
        <f t="shared" si="20"/>
        <v>67.400000000000006</v>
      </c>
      <c r="N68" s="37">
        <f t="shared" si="20"/>
        <v>0</v>
      </c>
      <c r="O68" s="37">
        <f t="shared" si="20"/>
        <v>937.4</v>
      </c>
      <c r="P68" s="37">
        <f t="shared" si="20"/>
        <v>104.1</v>
      </c>
      <c r="Q68" s="116">
        <f t="shared" si="20"/>
        <v>0</v>
      </c>
      <c r="R68" s="116">
        <f t="shared" si="20"/>
        <v>937.4</v>
      </c>
      <c r="S68" s="116">
        <f t="shared" si="20"/>
        <v>104.1</v>
      </c>
      <c r="T68" s="14"/>
    </row>
    <row r="69" spans="1:20" s="15" customFormat="1" ht="45" x14ac:dyDescent="0.2">
      <c r="A69" s="8"/>
      <c r="B69" s="31" t="s">
        <v>356</v>
      </c>
      <c r="C69" s="10"/>
      <c r="D69" s="10"/>
      <c r="E69" s="116"/>
      <c r="F69" s="118">
        <v>606.20000000000005</v>
      </c>
      <c r="G69" s="118">
        <v>67.400000000000006</v>
      </c>
      <c r="H69" s="12"/>
      <c r="I69" s="12"/>
      <c r="J69" s="12"/>
      <c r="K69" s="12"/>
      <c r="L69" s="12">
        <v>606.20000000000005</v>
      </c>
      <c r="M69" s="12">
        <v>67.400000000000006</v>
      </c>
      <c r="N69" s="13"/>
      <c r="O69" s="13">
        <v>937.4</v>
      </c>
      <c r="P69" s="13">
        <v>104.1</v>
      </c>
      <c r="Q69" s="118"/>
      <c r="R69" s="118">
        <v>937.4</v>
      </c>
      <c r="S69" s="118">
        <v>104.1</v>
      </c>
      <c r="T69" s="14"/>
    </row>
    <row r="70" spans="1:20" s="15" customFormat="1" ht="60" x14ac:dyDescent="0.2">
      <c r="A70" s="8"/>
      <c r="B70" s="86" t="s">
        <v>363</v>
      </c>
      <c r="C70" s="10"/>
      <c r="D70" s="10"/>
      <c r="E70" s="116">
        <f>E71</f>
        <v>0</v>
      </c>
      <c r="F70" s="116">
        <f>F71</f>
        <v>57371.9</v>
      </c>
      <c r="G70" s="116">
        <f>G71</f>
        <v>17186.7</v>
      </c>
      <c r="H70" s="12"/>
      <c r="I70" s="12"/>
      <c r="J70" s="12"/>
      <c r="K70" s="12"/>
      <c r="L70" s="116">
        <f t="shared" ref="L70:S70" si="21">L71</f>
        <v>57371.9</v>
      </c>
      <c r="M70" s="116">
        <f t="shared" si="21"/>
        <v>6195.5</v>
      </c>
      <c r="N70" s="37">
        <f t="shared" si="21"/>
        <v>0</v>
      </c>
      <c r="O70" s="37">
        <f t="shared" si="21"/>
        <v>65081.2</v>
      </c>
      <c r="P70" s="37">
        <f t="shared" si="21"/>
        <v>18108.099999999999</v>
      </c>
      <c r="Q70" s="116">
        <f t="shared" si="21"/>
        <v>0</v>
      </c>
      <c r="R70" s="116">
        <f t="shared" si="21"/>
        <v>72823.100000000006</v>
      </c>
      <c r="S70" s="116">
        <f t="shared" si="21"/>
        <v>19478.7</v>
      </c>
      <c r="T70" s="14"/>
    </row>
    <row r="71" spans="1:20" s="15" customFormat="1" ht="45" x14ac:dyDescent="0.2">
      <c r="A71" s="8"/>
      <c r="B71" s="31" t="s">
        <v>357</v>
      </c>
      <c r="C71" s="10"/>
      <c r="D71" s="10"/>
      <c r="E71" s="116"/>
      <c r="F71" s="118">
        <v>57371.9</v>
      </c>
      <c r="G71" s="118">
        <v>17186.7</v>
      </c>
      <c r="H71" s="12"/>
      <c r="I71" s="12"/>
      <c r="J71" s="12"/>
      <c r="K71" s="12"/>
      <c r="L71" s="12">
        <v>57371.9</v>
      </c>
      <c r="M71" s="12">
        <v>6195.5</v>
      </c>
      <c r="N71" s="13"/>
      <c r="O71" s="13">
        <v>65081.2</v>
      </c>
      <c r="P71" s="13">
        <v>18108.099999999999</v>
      </c>
      <c r="Q71" s="118"/>
      <c r="R71" s="118">
        <v>72823.100000000006</v>
      </c>
      <c r="S71" s="118">
        <v>19478.7</v>
      </c>
      <c r="T71" s="14"/>
    </row>
    <row r="72" spans="1:20" s="15" customFormat="1" ht="60" x14ac:dyDescent="0.2">
      <c r="A72" s="8"/>
      <c r="B72" s="86" t="s">
        <v>364</v>
      </c>
      <c r="C72" s="10"/>
      <c r="D72" s="10"/>
      <c r="E72" s="116">
        <f>E73</f>
        <v>0</v>
      </c>
      <c r="F72" s="116">
        <f>F73</f>
        <v>0</v>
      </c>
      <c r="G72" s="116">
        <f>G73</f>
        <v>0</v>
      </c>
      <c r="H72" s="12"/>
      <c r="I72" s="12"/>
      <c r="J72" s="12"/>
      <c r="K72" s="12"/>
      <c r="L72" s="116">
        <f t="shared" ref="L72:S72" si="22">L73</f>
        <v>0</v>
      </c>
      <c r="M72" s="116">
        <f t="shared" si="22"/>
        <v>0</v>
      </c>
      <c r="N72" s="37">
        <f t="shared" si="22"/>
        <v>0</v>
      </c>
      <c r="O72" s="37">
        <f t="shared" si="22"/>
        <v>0</v>
      </c>
      <c r="P72" s="37">
        <f t="shared" si="22"/>
        <v>0</v>
      </c>
      <c r="Q72" s="116">
        <f t="shared" si="22"/>
        <v>0</v>
      </c>
      <c r="R72" s="116">
        <f t="shared" si="22"/>
        <v>0</v>
      </c>
      <c r="S72" s="116">
        <f t="shared" si="22"/>
        <v>0</v>
      </c>
      <c r="T72" s="14"/>
    </row>
    <row r="73" spans="1:20" s="15" customFormat="1" ht="45" x14ac:dyDescent="0.2">
      <c r="A73" s="8"/>
      <c r="B73" s="31" t="s">
        <v>358</v>
      </c>
      <c r="C73" s="10"/>
      <c r="D73" s="10"/>
      <c r="E73" s="116"/>
      <c r="F73" s="118"/>
      <c r="G73" s="118"/>
      <c r="H73" s="12"/>
      <c r="I73" s="12"/>
      <c r="J73" s="12"/>
      <c r="K73" s="12"/>
      <c r="L73" s="12"/>
      <c r="M73" s="12"/>
      <c r="N73" s="13"/>
      <c r="O73" s="13"/>
      <c r="P73" s="13"/>
      <c r="Q73" s="118"/>
      <c r="R73" s="118"/>
      <c r="S73" s="118"/>
      <c r="T73" s="14"/>
    </row>
    <row r="74" spans="1:20" s="15" customFormat="1" ht="45" x14ac:dyDescent="0.2">
      <c r="A74" s="8"/>
      <c r="B74" s="86" t="s">
        <v>365</v>
      </c>
      <c r="C74" s="10"/>
      <c r="D74" s="10"/>
      <c r="E74" s="116">
        <f>E75+E76</f>
        <v>0</v>
      </c>
      <c r="F74" s="116">
        <f>F75+F76</f>
        <v>0</v>
      </c>
      <c r="G74" s="116">
        <f>G75+G76</f>
        <v>21620.6</v>
      </c>
      <c r="H74" s="12"/>
      <c r="I74" s="12"/>
      <c r="J74" s="12"/>
      <c r="K74" s="12"/>
      <c r="L74" s="116">
        <f t="shared" ref="L74:S74" si="23">L75+L76</f>
        <v>0</v>
      </c>
      <c r="M74" s="116">
        <f t="shared" si="23"/>
        <v>9537.9</v>
      </c>
      <c r="N74" s="37">
        <f t="shared" si="23"/>
        <v>0</v>
      </c>
      <c r="O74" s="37">
        <f t="shared" si="23"/>
        <v>2401.4</v>
      </c>
      <c r="P74" s="37">
        <f t="shared" si="23"/>
        <v>16175.8</v>
      </c>
      <c r="Q74" s="116">
        <f t="shared" si="23"/>
        <v>0</v>
      </c>
      <c r="R74" s="116">
        <f t="shared" si="23"/>
        <v>0</v>
      </c>
      <c r="S74" s="116">
        <f t="shared" si="23"/>
        <v>16175.8</v>
      </c>
      <c r="T74" s="14"/>
    </row>
    <row r="75" spans="1:20" s="15" customFormat="1" ht="30" x14ac:dyDescent="0.2">
      <c r="A75" s="8"/>
      <c r="B75" s="31" t="s">
        <v>359</v>
      </c>
      <c r="C75" s="10"/>
      <c r="D75" s="10"/>
      <c r="E75" s="116"/>
      <c r="F75" s="118"/>
      <c r="G75" s="118">
        <v>5444.8</v>
      </c>
      <c r="H75" s="12"/>
      <c r="I75" s="12"/>
      <c r="J75" s="12"/>
      <c r="K75" s="12"/>
      <c r="L75" s="12"/>
      <c r="M75" s="12"/>
      <c r="N75" s="13"/>
      <c r="O75" s="13">
        <v>2401.4</v>
      </c>
      <c r="P75" s="13"/>
      <c r="Q75" s="118"/>
      <c r="R75" s="118"/>
      <c r="S75" s="118"/>
      <c r="T75" s="14"/>
    </row>
    <row r="76" spans="1:20" s="15" customFormat="1" ht="30" x14ac:dyDescent="0.2">
      <c r="A76" s="8"/>
      <c r="B76" s="31" t="s">
        <v>360</v>
      </c>
      <c r="C76" s="10"/>
      <c r="D76" s="10"/>
      <c r="E76" s="116"/>
      <c r="F76" s="118"/>
      <c r="G76" s="118">
        <v>16175.8</v>
      </c>
      <c r="H76" s="12"/>
      <c r="I76" s="12"/>
      <c r="J76" s="12"/>
      <c r="K76" s="12"/>
      <c r="L76" s="12"/>
      <c r="M76" s="12">
        <v>9537.9</v>
      </c>
      <c r="N76" s="13"/>
      <c r="O76" s="13"/>
      <c r="P76" s="13">
        <v>16175.8</v>
      </c>
      <c r="Q76" s="118"/>
      <c r="R76" s="118"/>
      <c r="S76" s="118">
        <v>16175.8</v>
      </c>
      <c r="T76" s="14"/>
    </row>
    <row r="77" spans="1:20" s="15" customFormat="1" ht="42.75" x14ac:dyDescent="0.2">
      <c r="A77" s="8" t="s">
        <v>58</v>
      </c>
      <c r="B77" s="111" t="s">
        <v>203</v>
      </c>
      <c r="C77" s="10"/>
      <c r="D77" s="10"/>
      <c r="E77" s="116">
        <f>E78+E85+E92+E95</f>
        <v>0</v>
      </c>
      <c r="F77" s="116">
        <f>F78+F85+F92+F95</f>
        <v>118831.3</v>
      </c>
      <c r="G77" s="116">
        <f>G78+G85+G92+G95</f>
        <v>36383.800000000003</v>
      </c>
      <c r="H77" s="12"/>
      <c r="I77" s="12"/>
      <c r="J77" s="12"/>
      <c r="K77" s="12"/>
      <c r="L77" s="116">
        <f t="shared" ref="L77:S77" si="24">L78+L85+L92+L95</f>
        <v>42736</v>
      </c>
      <c r="M77" s="116">
        <f t="shared" si="24"/>
        <v>9666.4</v>
      </c>
      <c r="N77" s="37">
        <f t="shared" si="24"/>
        <v>0</v>
      </c>
      <c r="O77" s="37">
        <f t="shared" si="24"/>
        <v>99665</v>
      </c>
      <c r="P77" s="37">
        <f t="shared" si="24"/>
        <v>39159</v>
      </c>
      <c r="Q77" s="116">
        <f t="shared" si="24"/>
        <v>0</v>
      </c>
      <c r="R77" s="116">
        <f t="shared" si="24"/>
        <v>67372.399999999994</v>
      </c>
      <c r="S77" s="116">
        <f t="shared" si="24"/>
        <v>25077.9</v>
      </c>
      <c r="T77" s="14"/>
    </row>
    <row r="78" spans="1:20" ht="46.5" customHeight="1" x14ac:dyDescent="0.25">
      <c r="A78" s="16"/>
      <c r="B78" s="86" t="s">
        <v>222</v>
      </c>
      <c r="C78" s="6"/>
      <c r="D78" s="6"/>
      <c r="E78" s="115">
        <f>E79</f>
        <v>0</v>
      </c>
      <c r="F78" s="115">
        <f>F79</f>
        <v>73717</v>
      </c>
      <c r="G78" s="115">
        <f>G79</f>
        <v>8200</v>
      </c>
      <c r="H78" s="28"/>
      <c r="I78" s="29"/>
      <c r="J78" s="28"/>
      <c r="K78" s="29"/>
      <c r="L78" s="115">
        <f t="shared" ref="L78:S78" si="25">L79</f>
        <v>42736</v>
      </c>
      <c r="M78" s="115">
        <f t="shared" si="25"/>
        <v>4748.3999999999996</v>
      </c>
      <c r="N78" s="7">
        <f t="shared" si="25"/>
        <v>0</v>
      </c>
      <c r="O78" s="7">
        <f t="shared" si="25"/>
        <v>48334.7</v>
      </c>
      <c r="P78" s="7">
        <f t="shared" si="25"/>
        <v>11381</v>
      </c>
      <c r="Q78" s="115">
        <f t="shared" si="25"/>
        <v>0</v>
      </c>
      <c r="R78" s="115">
        <f t="shared" si="25"/>
        <v>50847</v>
      </c>
      <c r="S78" s="115">
        <f t="shared" si="25"/>
        <v>14163</v>
      </c>
      <c r="T78" s="20"/>
    </row>
    <row r="79" spans="1:20" ht="60" x14ac:dyDescent="0.25">
      <c r="A79" s="16"/>
      <c r="B79" s="30" t="s">
        <v>209</v>
      </c>
      <c r="C79" s="6"/>
      <c r="D79" s="6"/>
      <c r="E79" s="115">
        <f>E80+E81+E82+E83+E84</f>
        <v>0</v>
      </c>
      <c r="F79" s="115">
        <f>F80+F81+F82+F83+F84</f>
        <v>73717</v>
      </c>
      <c r="G79" s="115">
        <f>G80+G81+G82+G83+G84</f>
        <v>8200</v>
      </c>
      <c r="H79" s="28"/>
      <c r="I79" s="29"/>
      <c r="J79" s="28"/>
      <c r="K79" s="29"/>
      <c r="L79" s="115">
        <f t="shared" ref="L79:S79" si="26">L80+L81+L82+L83+L84</f>
        <v>42736</v>
      </c>
      <c r="M79" s="115">
        <f t="shared" si="26"/>
        <v>4748.3999999999996</v>
      </c>
      <c r="N79" s="7">
        <f t="shared" si="26"/>
        <v>0</v>
      </c>
      <c r="O79" s="7">
        <f t="shared" si="26"/>
        <v>48334.7</v>
      </c>
      <c r="P79" s="7">
        <f t="shared" si="26"/>
        <v>11381</v>
      </c>
      <c r="Q79" s="115">
        <f t="shared" si="26"/>
        <v>0</v>
      </c>
      <c r="R79" s="115">
        <f t="shared" si="26"/>
        <v>50847</v>
      </c>
      <c r="S79" s="115">
        <f t="shared" si="26"/>
        <v>14163</v>
      </c>
      <c r="T79" s="20"/>
    </row>
    <row r="80" spans="1:20" ht="30" x14ac:dyDescent="0.25">
      <c r="A80" s="16"/>
      <c r="B80" s="31" t="s">
        <v>223</v>
      </c>
      <c r="C80" s="6"/>
      <c r="D80" s="6"/>
      <c r="E80" s="115"/>
      <c r="F80" s="119"/>
      <c r="G80" s="119"/>
      <c r="H80" s="28"/>
      <c r="I80" s="29"/>
      <c r="J80" s="28"/>
      <c r="K80" s="29"/>
      <c r="L80" s="28"/>
      <c r="M80" s="18"/>
      <c r="N80" s="19"/>
      <c r="O80" s="19"/>
      <c r="P80" s="19">
        <v>6000</v>
      </c>
      <c r="Q80" s="119"/>
      <c r="R80" s="119"/>
      <c r="S80" s="119"/>
      <c r="T80" s="20"/>
    </row>
    <row r="81" spans="1:20" ht="30" x14ac:dyDescent="0.25">
      <c r="A81" s="16"/>
      <c r="B81" s="31" t="s">
        <v>210</v>
      </c>
      <c r="C81" s="6"/>
      <c r="D81" s="6"/>
      <c r="E81" s="115"/>
      <c r="F81" s="119"/>
      <c r="G81" s="119"/>
      <c r="H81" s="28"/>
      <c r="I81" s="29"/>
      <c r="J81" s="28"/>
      <c r="K81" s="29"/>
      <c r="L81" s="28"/>
      <c r="M81" s="18"/>
      <c r="N81" s="19"/>
      <c r="O81" s="19"/>
      <c r="P81" s="19"/>
      <c r="Q81" s="119"/>
      <c r="R81" s="119"/>
      <c r="S81" s="119">
        <v>5000</v>
      </c>
      <c r="T81" s="20"/>
    </row>
    <row r="82" spans="1:20" ht="60" x14ac:dyDescent="0.25">
      <c r="A82" s="16"/>
      <c r="B82" s="31" t="s">
        <v>224</v>
      </c>
      <c r="C82" s="6"/>
      <c r="D82" s="6"/>
      <c r="E82" s="115"/>
      <c r="F82" s="119">
        <v>73717</v>
      </c>
      <c r="G82" s="119">
        <v>8190</v>
      </c>
      <c r="H82" s="28"/>
      <c r="I82" s="29"/>
      <c r="J82" s="28"/>
      <c r="K82" s="29"/>
      <c r="L82" s="28">
        <v>42736</v>
      </c>
      <c r="M82" s="18">
        <v>4748.3999999999996</v>
      </c>
      <c r="N82" s="19"/>
      <c r="O82" s="19">
        <v>48334.7</v>
      </c>
      <c r="P82" s="19">
        <v>5371</v>
      </c>
      <c r="Q82" s="119"/>
      <c r="R82" s="119">
        <v>50847</v>
      </c>
      <c r="S82" s="119">
        <v>9153</v>
      </c>
      <c r="T82" s="20"/>
    </row>
    <row r="83" spans="1:20" ht="45" x14ac:dyDescent="0.25">
      <c r="A83" s="16"/>
      <c r="B83" s="31" t="s">
        <v>211</v>
      </c>
      <c r="C83" s="6"/>
      <c r="D83" s="6"/>
      <c r="E83" s="115"/>
      <c r="F83" s="119"/>
      <c r="G83" s="119"/>
      <c r="H83" s="28"/>
      <c r="I83" s="29"/>
      <c r="J83" s="28"/>
      <c r="K83" s="29"/>
      <c r="L83" s="28"/>
      <c r="M83" s="18"/>
      <c r="N83" s="19"/>
      <c r="O83" s="19"/>
      <c r="P83" s="19"/>
      <c r="Q83" s="119"/>
      <c r="R83" s="119"/>
      <c r="S83" s="119"/>
      <c r="T83" s="20"/>
    </row>
    <row r="84" spans="1:20" ht="30" x14ac:dyDescent="0.25">
      <c r="A84" s="16"/>
      <c r="B84" s="31" t="s">
        <v>228</v>
      </c>
      <c r="C84" s="6"/>
      <c r="D84" s="6"/>
      <c r="E84" s="115"/>
      <c r="F84" s="119"/>
      <c r="G84" s="119">
        <v>10</v>
      </c>
      <c r="H84" s="28"/>
      <c r="I84" s="29"/>
      <c r="J84" s="28"/>
      <c r="K84" s="29"/>
      <c r="L84" s="28"/>
      <c r="M84" s="18"/>
      <c r="N84" s="19"/>
      <c r="O84" s="19"/>
      <c r="P84" s="19">
        <v>10</v>
      </c>
      <c r="Q84" s="119"/>
      <c r="R84" s="119"/>
      <c r="S84" s="119">
        <v>10</v>
      </c>
      <c r="T84" s="20"/>
    </row>
    <row r="85" spans="1:20" ht="60" x14ac:dyDescent="0.25">
      <c r="A85" s="16"/>
      <c r="B85" s="86" t="s">
        <v>225</v>
      </c>
      <c r="C85" s="6"/>
      <c r="D85" s="6"/>
      <c r="E85" s="115">
        <f>E86</f>
        <v>0</v>
      </c>
      <c r="F85" s="115">
        <f>F86</f>
        <v>0</v>
      </c>
      <c r="G85" s="115">
        <f>G86</f>
        <v>1000</v>
      </c>
      <c r="H85" s="28"/>
      <c r="I85" s="29"/>
      <c r="J85" s="28"/>
      <c r="K85" s="29"/>
      <c r="L85" s="115">
        <f t="shared" ref="L85:T85" si="27">L86</f>
        <v>0</v>
      </c>
      <c r="M85" s="115">
        <f t="shared" si="27"/>
        <v>0</v>
      </c>
      <c r="N85" s="7">
        <f t="shared" si="27"/>
        <v>0</v>
      </c>
      <c r="O85" s="7">
        <f t="shared" si="27"/>
        <v>0</v>
      </c>
      <c r="P85" s="7">
        <f t="shared" si="27"/>
        <v>1000</v>
      </c>
      <c r="Q85" s="115">
        <f t="shared" si="27"/>
        <v>0</v>
      </c>
      <c r="R85" s="115">
        <f t="shared" si="27"/>
        <v>0</v>
      </c>
      <c r="S85" s="115">
        <f t="shared" si="27"/>
        <v>1000</v>
      </c>
      <c r="T85" s="115">
        <f t="shared" si="27"/>
        <v>0</v>
      </c>
    </row>
    <row r="86" spans="1:20" ht="75" x14ac:dyDescent="0.25">
      <c r="A86" s="16"/>
      <c r="B86" s="30" t="s">
        <v>212</v>
      </c>
      <c r="C86" s="6"/>
      <c r="D86" s="6"/>
      <c r="E86" s="115">
        <f>E87+E88+E89+E90+E91</f>
        <v>0</v>
      </c>
      <c r="F86" s="115">
        <f>F87+F88+F89+F90+F91</f>
        <v>0</v>
      </c>
      <c r="G86" s="115">
        <f>G87+G88+G89+G90+G91</f>
        <v>1000</v>
      </c>
      <c r="H86" s="28"/>
      <c r="I86" s="29"/>
      <c r="J86" s="28"/>
      <c r="K86" s="29"/>
      <c r="L86" s="115">
        <f t="shared" ref="L86:T86" si="28">L87+L88+L89+L90+L91</f>
        <v>0</v>
      </c>
      <c r="M86" s="115">
        <f t="shared" si="28"/>
        <v>0</v>
      </c>
      <c r="N86" s="7">
        <f t="shared" si="28"/>
        <v>0</v>
      </c>
      <c r="O86" s="7">
        <f t="shared" si="28"/>
        <v>0</v>
      </c>
      <c r="P86" s="7">
        <f t="shared" si="28"/>
        <v>1000</v>
      </c>
      <c r="Q86" s="115">
        <f t="shared" si="28"/>
        <v>0</v>
      </c>
      <c r="R86" s="115">
        <f t="shared" si="28"/>
        <v>0</v>
      </c>
      <c r="S86" s="115">
        <f t="shared" si="28"/>
        <v>1000</v>
      </c>
      <c r="T86" s="115">
        <f t="shared" si="28"/>
        <v>0</v>
      </c>
    </row>
    <row r="87" spans="1:20" ht="33.75" customHeight="1" x14ac:dyDescent="0.25">
      <c r="A87" s="16"/>
      <c r="B87" s="31" t="s">
        <v>213</v>
      </c>
      <c r="C87" s="6"/>
      <c r="D87" s="6"/>
      <c r="E87" s="115"/>
      <c r="F87" s="119"/>
      <c r="G87" s="119"/>
      <c r="H87" s="28"/>
      <c r="I87" s="29"/>
      <c r="J87" s="28"/>
      <c r="K87" s="29"/>
      <c r="L87" s="28"/>
      <c r="M87" s="18"/>
      <c r="N87" s="19"/>
      <c r="O87" s="19"/>
      <c r="P87" s="19"/>
      <c r="Q87" s="119"/>
      <c r="R87" s="119"/>
      <c r="S87" s="119"/>
      <c r="T87" s="20"/>
    </row>
    <row r="88" spans="1:20" ht="60" x14ac:dyDescent="0.25">
      <c r="A88" s="16"/>
      <c r="B88" s="31" t="s">
        <v>214</v>
      </c>
      <c r="C88" s="6"/>
      <c r="D88" s="6"/>
      <c r="E88" s="115"/>
      <c r="F88" s="119"/>
      <c r="G88" s="119"/>
      <c r="H88" s="28"/>
      <c r="I88" s="29"/>
      <c r="J88" s="28"/>
      <c r="K88" s="29"/>
      <c r="L88" s="28"/>
      <c r="M88" s="18"/>
      <c r="N88" s="19"/>
      <c r="O88" s="19"/>
      <c r="P88" s="19"/>
      <c r="Q88" s="119"/>
      <c r="R88" s="119"/>
      <c r="S88" s="119"/>
      <c r="T88" s="20"/>
    </row>
    <row r="89" spans="1:20" ht="45" x14ac:dyDescent="0.25">
      <c r="A89" s="16"/>
      <c r="B89" s="31" t="s">
        <v>226</v>
      </c>
      <c r="C89" s="6"/>
      <c r="D89" s="6"/>
      <c r="E89" s="115"/>
      <c r="F89" s="119"/>
      <c r="G89" s="119"/>
      <c r="H89" s="28"/>
      <c r="I89" s="29"/>
      <c r="J89" s="28"/>
      <c r="K89" s="29"/>
      <c r="L89" s="28"/>
      <c r="M89" s="18"/>
      <c r="N89" s="19"/>
      <c r="O89" s="19"/>
      <c r="P89" s="19"/>
      <c r="Q89" s="119"/>
      <c r="R89" s="119"/>
      <c r="S89" s="119"/>
      <c r="T89" s="20"/>
    </row>
    <row r="90" spans="1:20" ht="30" x14ac:dyDescent="0.25">
      <c r="A90" s="16"/>
      <c r="B90" s="31" t="s">
        <v>215</v>
      </c>
      <c r="C90" s="6"/>
      <c r="D90" s="6"/>
      <c r="E90" s="115"/>
      <c r="F90" s="119"/>
      <c r="G90" s="119"/>
      <c r="H90" s="28"/>
      <c r="I90" s="29"/>
      <c r="J90" s="28"/>
      <c r="K90" s="29"/>
      <c r="L90" s="28"/>
      <c r="M90" s="18"/>
      <c r="N90" s="19"/>
      <c r="O90" s="19"/>
      <c r="P90" s="19"/>
      <c r="Q90" s="119"/>
      <c r="R90" s="119"/>
      <c r="S90" s="119"/>
      <c r="T90" s="20"/>
    </row>
    <row r="91" spans="1:20" ht="75" x14ac:dyDescent="0.25">
      <c r="A91" s="16"/>
      <c r="B91" s="31" t="s">
        <v>216</v>
      </c>
      <c r="C91" s="6"/>
      <c r="D91" s="6"/>
      <c r="E91" s="115"/>
      <c r="F91" s="119"/>
      <c r="G91" s="119">
        <v>1000</v>
      </c>
      <c r="H91" s="28"/>
      <c r="I91" s="29"/>
      <c r="J91" s="28"/>
      <c r="K91" s="29"/>
      <c r="L91" s="28"/>
      <c r="M91" s="18"/>
      <c r="N91" s="19"/>
      <c r="O91" s="19"/>
      <c r="P91" s="19">
        <v>1000</v>
      </c>
      <c r="Q91" s="119"/>
      <c r="R91" s="119"/>
      <c r="S91" s="119">
        <v>1000</v>
      </c>
      <c r="T91" s="20"/>
    </row>
    <row r="92" spans="1:20" ht="45" x14ac:dyDescent="0.25">
      <c r="A92" s="16"/>
      <c r="B92" s="30" t="s">
        <v>217</v>
      </c>
      <c r="C92" s="6"/>
      <c r="D92" s="6"/>
      <c r="E92" s="115">
        <f>E93+E94</f>
        <v>0</v>
      </c>
      <c r="F92" s="115">
        <f>F93+F94</f>
        <v>0</v>
      </c>
      <c r="G92" s="115">
        <f>G93+G94</f>
        <v>15996.9</v>
      </c>
      <c r="H92" s="28"/>
      <c r="I92" s="29"/>
      <c r="J92" s="28"/>
      <c r="K92" s="29"/>
      <c r="L92" s="115">
        <f t="shared" ref="L92:T92" si="29">L93+L94</f>
        <v>0</v>
      </c>
      <c r="M92" s="115">
        <f t="shared" si="29"/>
        <v>1851.7</v>
      </c>
      <c r="N92" s="7">
        <f t="shared" si="29"/>
        <v>0</v>
      </c>
      <c r="O92" s="7">
        <f t="shared" si="29"/>
        <v>0</v>
      </c>
      <c r="P92" s="7">
        <f t="shared" si="29"/>
        <v>14472.2</v>
      </c>
      <c r="Q92" s="115">
        <f t="shared" si="29"/>
        <v>0</v>
      </c>
      <c r="R92" s="115">
        <f t="shared" si="29"/>
        <v>0</v>
      </c>
      <c r="S92" s="115">
        <f t="shared" si="29"/>
        <v>3874</v>
      </c>
      <c r="T92" s="115">
        <f t="shared" si="29"/>
        <v>0</v>
      </c>
    </row>
    <row r="93" spans="1:20" ht="33" customHeight="1" x14ac:dyDescent="0.25">
      <c r="A93" s="16"/>
      <c r="B93" s="31" t="s">
        <v>227</v>
      </c>
      <c r="C93" s="6"/>
      <c r="D93" s="6"/>
      <c r="E93" s="115"/>
      <c r="F93" s="119"/>
      <c r="G93" s="119">
        <v>10810</v>
      </c>
      <c r="H93" s="28"/>
      <c r="I93" s="29"/>
      <c r="J93" s="28"/>
      <c r="K93" s="29"/>
      <c r="L93" s="28"/>
      <c r="M93" s="18"/>
      <c r="N93" s="19"/>
      <c r="O93" s="19"/>
      <c r="P93" s="19">
        <v>10810</v>
      </c>
      <c r="Q93" s="119"/>
      <c r="R93" s="119"/>
      <c r="S93" s="119"/>
      <c r="T93" s="20"/>
    </row>
    <row r="94" spans="1:20" ht="75" x14ac:dyDescent="0.25">
      <c r="A94" s="16"/>
      <c r="B94" s="31" t="s">
        <v>218</v>
      </c>
      <c r="C94" s="6"/>
      <c r="D94" s="6"/>
      <c r="E94" s="115"/>
      <c r="F94" s="119"/>
      <c r="G94" s="119">
        <v>5186.8999999999996</v>
      </c>
      <c r="H94" s="28"/>
      <c r="I94" s="29"/>
      <c r="J94" s="28"/>
      <c r="K94" s="29"/>
      <c r="L94" s="28"/>
      <c r="M94" s="18">
        <v>1851.7</v>
      </c>
      <c r="N94" s="19"/>
      <c r="O94" s="19"/>
      <c r="P94" s="19">
        <v>3662.2</v>
      </c>
      <c r="Q94" s="119"/>
      <c r="R94" s="119"/>
      <c r="S94" s="119">
        <v>3874</v>
      </c>
      <c r="T94" s="20"/>
    </row>
    <row r="95" spans="1:20" ht="45" x14ac:dyDescent="0.25">
      <c r="A95" s="16"/>
      <c r="B95" s="30" t="s">
        <v>219</v>
      </c>
      <c r="C95" s="6"/>
      <c r="D95" s="6"/>
      <c r="E95" s="115">
        <f>E96+E97</f>
        <v>0</v>
      </c>
      <c r="F95" s="115">
        <f>F96+F97</f>
        <v>45114.3</v>
      </c>
      <c r="G95" s="115">
        <f>G96+G97</f>
        <v>11186.900000000001</v>
      </c>
      <c r="H95" s="28"/>
      <c r="I95" s="29"/>
      <c r="J95" s="28"/>
      <c r="K95" s="29"/>
      <c r="L95" s="115">
        <f t="shared" ref="L95:T95" si="30">L96+L97</f>
        <v>0</v>
      </c>
      <c r="M95" s="115">
        <f t="shared" si="30"/>
        <v>3066.3</v>
      </c>
      <c r="N95" s="7">
        <f t="shared" si="30"/>
        <v>0</v>
      </c>
      <c r="O95" s="7">
        <f t="shared" si="30"/>
        <v>51330.3</v>
      </c>
      <c r="P95" s="7">
        <f t="shared" si="30"/>
        <v>12305.8</v>
      </c>
      <c r="Q95" s="115">
        <f t="shared" si="30"/>
        <v>0</v>
      </c>
      <c r="R95" s="115">
        <f t="shared" si="30"/>
        <v>16525.400000000001</v>
      </c>
      <c r="S95" s="115">
        <f t="shared" si="30"/>
        <v>6040.9</v>
      </c>
      <c r="T95" s="115">
        <f t="shared" si="30"/>
        <v>0</v>
      </c>
    </row>
    <row r="96" spans="1:20" ht="30" x14ac:dyDescent="0.25">
      <c r="A96" s="16"/>
      <c r="B96" s="31" t="s">
        <v>220</v>
      </c>
      <c r="C96" s="6"/>
      <c r="D96" s="6"/>
      <c r="E96" s="115"/>
      <c r="F96" s="119"/>
      <c r="G96" s="119">
        <v>3066.3</v>
      </c>
      <c r="H96" s="28"/>
      <c r="I96" s="29"/>
      <c r="J96" s="28"/>
      <c r="K96" s="29"/>
      <c r="L96" s="28"/>
      <c r="M96" s="18">
        <v>3066.3</v>
      </c>
      <c r="N96" s="19"/>
      <c r="O96" s="19"/>
      <c r="P96" s="19">
        <v>3066.3</v>
      </c>
      <c r="Q96" s="119"/>
      <c r="R96" s="119"/>
      <c r="S96" s="119">
        <v>3066.3</v>
      </c>
      <c r="T96" s="20"/>
    </row>
    <row r="97" spans="1:20" ht="30.75" customHeight="1" x14ac:dyDescent="0.25">
      <c r="A97" s="16"/>
      <c r="B97" s="31" t="s">
        <v>221</v>
      </c>
      <c r="C97" s="6"/>
      <c r="D97" s="6"/>
      <c r="E97" s="115"/>
      <c r="F97" s="119">
        <v>45114.3</v>
      </c>
      <c r="G97" s="119">
        <v>8120.6</v>
      </c>
      <c r="H97" s="28"/>
      <c r="I97" s="29"/>
      <c r="J97" s="28"/>
      <c r="K97" s="29"/>
      <c r="L97" s="28">
        <v>0</v>
      </c>
      <c r="M97" s="18">
        <v>0</v>
      </c>
      <c r="N97" s="19"/>
      <c r="O97" s="19">
        <v>51330.3</v>
      </c>
      <c r="P97" s="19">
        <v>9239.5</v>
      </c>
      <c r="Q97" s="119"/>
      <c r="R97" s="119">
        <v>16525.400000000001</v>
      </c>
      <c r="S97" s="119">
        <v>2974.6</v>
      </c>
      <c r="T97" s="20"/>
    </row>
    <row r="98" spans="1:20" s="15" customFormat="1" ht="28.5" x14ac:dyDescent="0.2">
      <c r="A98" s="8" t="s">
        <v>59</v>
      </c>
      <c r="B98" s="111" t="s">
        <v>60</v>
      </c>
      <c r="C98" s="10"/>
      <c r="D98" s="10"/>
      <c r="E98" s="116">
        <f>E99+E104+E107+E113+E121+E124+E129</f>
        <v>0</v>
      </c>
      <c r="F98" s="116">
        <f>F99+F104+F107+F113+F121+F124+F129</f>
        <v>1173993.3999999999</v>
      </c>
      <c r="G98" s="116">
        <f>G99+G104+G107+G113+G121+G124+G129</f>
        <v>629791.29999999993</v>
      </c>
      <c r="H98" s="12" t="e">
        <f>#REF!+#REF!+#REF!+#REF!+#REF!+#REF!+#REF!</f>
        <v>#REF!</v>
      </c>
      <c r="I98" s="12" t="e">
        <f>#REF!+#REF!+#REF!+#REF!+#REF!+#REF!+#REF!</f>
        <v>#REF!</v>
      </c>
      <c r="J98" s="12" t="e">
        <f>#REF!+#REF!+#REF!+#REF!+#REF!+#REF!+#REF!</f>
        <v>#REF!</v>
      </c>
      <c r="K98" s="12" t="e">
        <f>#REF!+#REF!+#REF!+#REF!+#REF!+#REF!+#REF!</f>
        <v>#REF!</v>
      </c>
      <c r="L98" s="116">
        <f t="shared" ref="L98:T98" si="31">L99+L104+L107+L113+L121+L124+L129</f>
        <v>1054125.3999999999</v>
      </c>
      <c r="M98" s="116">
        <f t="shared" si="31"/>
        <v>273580.09999999998</v>
      </c>
      <c r="N98" s="37">
        <f t="shared" si="31"/>
        <v>0</v>
      </c>
      <c r="O98" s="37">
        <f t="shared" si="31"/>
        <v>1529584.5</v>
      </c>
      <c r="P98" s="37">
        <f t="shared" si="31"/>
        <v>684737.5</v>
      </c>
      <c r="Q98" s="116">
        <f t="shared" si="31"/>
        <v>0</v>
      </c>
      <c r="R98" s="116">
        <f t="shared" si="31"/>
        <v>1526539.8</v>
      </c>
      <c r="S98" s="116">
        <f t="shared" si="31"/>
        <v>702718.9</v>
      </c>
      <c r="T98" s="116">
        <f t="shared" si="31"/>
        <v>0</v>
      </c>
    </row>
    <row r="99" spans="1:20" s="15" customFormat="1" ht="30" x14ac:dyDescent="0.2">
      <c r="A99" s="8"/>
      <c r="B99" s="126" t="s">
        <v>229</v>
      </c>
      <c r="C99" s="10"/>
      <c r="D99" s="10"/>
      <c r="E99" s="116">
        <f>E100+E101+E102+E103</f>
        <v>0</v>
      </c>
      <c r="F99" s="116">
        <f>F100+F101+F102+F103</f>
        <v>1020778.7</v>
      </c>
      <c r="G99" s="116">
        <f>G100+G101+G102+G103</f>
        <v>528810.19999999995</v>
      </c>
      <c r="H99" s="12"/>
      <c r="I99" s="12"/>
      <c r="J99" s="12"/>
      <c r="K99" s="12"/>
      <c r="L99" s="116">
        <f t="shared" ref="L99:T99" si="32">L100+L101+L102+L103</f>
        <v>1020778.7</v>
      </c>
      <c r="M99" s="116">
        <f t="shared" si="32"/>
        <v>242857.9</v>
      </c>
      <c r="N99" s="37">
        <f t="shared" si="32"/>
        <v>0</v>
      </c>
      <c r="O99" s="37">
        <f t="shared" si="32"/>
        <v>1119899.8</v>
      </c>
      <c r="P99" s="37">
        <f t="shared" si="32"/>
        <v>585619</v>
      </c>
      <c r="Q99" s="116">
        <f t="shared" si="32"/>
        <v>0</v>
      </c>
      <c r="R99" s="116">
        <f t="shared" si="32"/>
        <v>1157723.1000000001</v>
      </c>
      <c r="S99" s="116">
        <f t="shared" si="32"/>
        <v>606444</v>
      </c>
      <c r="T99" s="116">
        <f t="shared" si="32"/>
        <v>0</v>
      </c>
    </row>
    <row r="100" spans="1:20" s="80" customFormat="1" ht="60" x14ac:dyDescent="0.25">
      <c r="A100" s="73"/>
      <c r="B100" s="112" t="s">
        <v>202</v>
      </c>
      <c r="C100" s="6"/>
      <c r="D100" s="6"/>
      <c r="E100" s="115"/>
      <c r="F100" s="119"/>
      <c r="G100" s="119">
        <v>4826</v>
      </c>
      <c r="H100" s="28"/>
      <c r="I100" s="28"/>
      <c r="J100" s="28"/>
      <c r="K100" s="28"/>
      <c r="L100" s="28"/>
      <c r="M100" s="28">
        <v>3024</v>
      </c>
      <c r="N100" s="19"/>
      <c r="O100" s="19">
        <v>4880</v>
      </c>
      <c r="P100" s="19">
        <v>0</v>
      </c>
      <c r="Q100" s="119"/>
      <c r="R100" s="119">
        <v>4937</v>
      </c>
      <c r="S100" s="119">
        <v>0</v>
      </c>
      <c r="T100" s="99"/>
    </row>
    <row r="101" spans="1:20" s="15" customFormat="1" ht="60.75" customHeight="1" x14ac:dyDescent="0.2">
      <c r="A101" s="8"/>
      <c r="B101" s="112" t="s">
        <v>257</v>
      </c>
      <c r="C101" s="10"/>
      <c r="D101" s="10"/>
      <c r="E101" s="116"/>
      <c r="F101" s="118"/>
      <c r="G101" s="118"/>
      <c r="H101" s="12"/>
      <c r="I101" s="12"/>
      <c r="J101" s="12"/>
      <c r="K101" s="12"/>
      <c r="L101" s="12"/>
      <c r="M101" s="12"/>
      <c r="N101" s="13"/>
      <c r="O101" s="13"/>
      <c r="P101" s="13"/>
      <c r="Q101" s="118"/>
      <c r="R101" s="118"/>
      <c r="S101" s="118"/>
      <c r="T101" s="14"/>
    </row>
    <row r="102" spans="1:20" s="15" customFormat="1" ht="30" x14ac:dyDescent="0.2">
      <c r="A102" s="8"/>
      <c r="B102" s="112" t="s">
        <v>230</v>
      </c>
      <c r="C102" s="10"/>
      <c r="D102" s="10"/>
      <c r="E102" s="116"/>
      <c r="F102" s="118"/>
      <c r="G102" s="118"/>
      <c r="H102" s="12"/>
      <c r="I102" s="12"/>
      <c r="J102" s="12"/>
      <c r="K102" s="12"/>
      <c r="L102" s="12"/>
      <c r="M102" s="12"/>
      <c r="N102" s="13"/>
      <c r="O102" s="13"/>
      <c r="P102" s="13"/>
      <c r="Q102" s="118"/>
      <c r="R102" s="118"/>
      <c r="S102" s="118"/>
      <c r="T102" s="14"/>
    </row>
    <row r="103" spans="1:20" s="80" customFormat="1" ht="105" x14ac:dyDescent="0.25">
      <c r="A103" s="73"/>
      <c r="B103" s="112" t="s">
        <v>231</v>
      </c>
      <c r="C103" s="6"/>
      <c r="D103" s="6"/>
      <c r="E103" s="115"/>
      <c r="F103" s="119">
        <v>1020778.7</v>
      </c>
      <c r="G103" s="119">
        <v>523984.2</v>
      </c>
      <c r="H103" s="28"/>
      <c r="I103" s="28"/>
      <c r="J103" s="28"/>
      <c r="K103" s="28"/>
      <c r="L103" s="28">
        <v>1020778.7</v>
      </c>
      <c r="M103" s="28">
        <v>239833.9</v>
      </c>
      <c r="N103" s="19"/>
      <c r="O103" s="19">
        <v>1115019.8</v>
      </c>
      <c r="P103" s="19">
        <v>585619</v>
      </c>
      <c r="Q103" s="119"/>
      <c r="R103" s="119">
        <v>1152786.1000000001</v>
      </c>
      <c r="S103" s="119">
        <v>606444</v>
      </c>
      <c r="T103" s="99"/>
    </row>
    <row r="104" spans="1:20" s="15" customFormat="1" ht="45" x14ac:dyDescent="0.2">
      <c r="A104" s="8"/>
      <c r="B104" s="126" t="s">
        <v>232</v>
      </c>
      <c r="C104" s="10"/>
      <c r="D104" s="10"/>
      <c r="E104" s="116">
        <f>E105+E106</f>
        <v>0</v>
      </c>
      <c r="F104" s="116">
        <f>F105+F106</f>
        <v>1844</v>
      </c>
      <c r="G104" s="116">
        <f>G105+G106</f>
        <v>0</v>
      </c>
      <c r="H104" s="12"/>
      <c r="I104" s="12"/>
      <c r="J104" s="12"/>
      <c r="K104" s="12"/>
      <c r="L104" s="116">
        <f t="shared" ref="L104:T104" si="33">L105+L106</f>
        <v>1844</v>
      </c>
      <c r="M104" s="116">
        <f t="shared" si="33"/>
        <v>0</v>
      </c>
      <c r="N104" s="37">
        <f t="shared" si="33"/>
        <v>0</v>
      </c>
      <c r="O104" s="37">
        <f t="shared" si="33"/>
        <v>1844</v>
      </c>
      <c r="P104" s="37">
        <f t="shared" si="33"/>
        <v>0</v>
      </c>
      <c r="Q104" s="116">
        <f t="shared" si="33"/>
        <v>0</v>
      </c>
      <c r="R104" s="116">
        <f t="shared" si="33"/>
        <v>1844</v>
      </c>
      <c r="S104" s="116">
        <f t="shared" si="33"/>
        <v>0</v>
      </c>
      <c r="T104" s="116">
        <f t="shared" si="33"/>
        <v>0</v>
      </c>
    </row>
    <row r="105" spans="1:20" s="15" customFormat="1" ht="75" x14ac:dyDescent="0.2">
      <c r="A105" s="8"/>
      <c r="B105" s="112" t="s">
        <v>233</v>
      </c>
      <c r="C105" s="10"/>
      <c r="D105" s="10"/>
      <c r="E105" s="116"/>
      <c r="F105" s="118"/>
      <c r="G105" s="118"/>
      <c r="H105" s="12"/>
      <c r="I105" s="12"/>
      <c r="J105" s="12"/>
      <c r="K105" s="12"/>
      <c r="L105" s="12"/>
      <c r="M105" s="12"/>
      <c r="N105" s="13"/>
      <c r="O105" s="13"/>
      <c r="P105" s="13"/>
      <c r="Q105" s="118"/>
      <c r="R105" s="118"/>
      <c r="S105" s="118"/>
      <c r="T105" s="14"/>
    </row>
    <row r="106" spans="1:20" s="80" customFormat="1" ht="75" x14ac:dyDescent="0.25">
      <c r="A106" s="73"/>
      <c r="B106" s="112" t="s">
        <v>234</v>
      </c>
      <c r="C106" s="6"/>
      <c r="D106" s="6"/>
      <c r="E106" s="115"/>
      <c r="F106" s="119">
        <v>1844</v>
      </c>
      <c r="G106" s="119"/>
      <c r="H106" s="28"/>
      <c r="I106" s="28"/>
      <c r="J106" s="28"/>
      <c r="K106" s="28"/>
      <c r="L106" s="28">
        <v>1844</v>
      </c>
      <c r="M106" s="28"/>
      <c r="N106" s="19"/>
      <c r="O106" s="19">
        <v>1844</v>
      </c>
      <c r="P106" s="19"/>
      <c r="Q106" s="119"/>
      <c r="R106" s="119">
        <v>1844</v>
      </c>
      <c r="S106" s="119"/>
      <c r="T106" s="99"/>
    </row>
    <row r="107" spans="1:20" s="15" customFormat="1" x14ac:dyDescent="0.2">
      <c r="A107" s="8"/>
      <c r="B107" s="126" t="s">
        <v>235</v>
      </c>
      <c r="C107" s="10"/>
      <c r="D107" s="10"/>
      <c r="E107" s="116">
        <f>E108+E109+E110+E111+E112</f>
        <v>0</v>
      </c>
      <c r="F107" s="116">
        <f>F108+F109+F110+F111+F112</f>
        <v>0</v>
      </c>
      <c r="G107" s="116">
        <f>G108+G109+G110+G111+G112</f>
        <v>2467</v>
      </c>
      <c r="H107" s="12"/>
      <c r="I107" s="12"/>
      <c r="J107" s="12"/>
      <c r="K107" s="12"/>
      <c r="L107" s="116">
        <f t="shared" ref="L107:T107" si="34">L108+L109+L110+L111+L112</f>
        <v>0</v>
      </c>
      <c r="M107" s="116">
        <f t="shared" si="34"/>
        <v>0</v>
      </c>
      <c r="N107" s="37">
        <f t="shared" si="34"/>
        <v>0</v>
      </c>
      <c r="O107" s="37">
        <f t="shared" si="34"/>
        <v>0</v>
      </c>
      <c r="P107" s="37">
        <f t="shared" si="34"/>
        <v>2467</v>
      </c>
      <c r="Q107" s="116">
        <f t="shared" si="34"/>
        <v>0</v>
      </c>
      <c r="R107" s="116">
        <f t="shared" si="34"/>
        <v>0</v>
      </c>
      <c r="S107" s="116">
        <f t="shared" si="34"/>
        <v>2467</v>
      </c>
      <c r="T107" s="116">
        <f t="shared" si="34"/>
        <v>0</v>
      </c>
    </row>
    <row r="108" spans="1:20" s="15" customFormat="1" ht="45" x14ac:dyDescent="0.2">
      <c r="A108" s="8"/>
      <c r="B108" s="112" t="s">
        <v>236</v>
      </c>
      <c r="C108" s="10"/>
      <c r="D108" s="10"/>
      <c r="E108" s="116"/>
      <c r="F108" s="118"/>
      <c r="G108" s="118">
        <v>2232</v>
      </c>
      <c r="H108" s="12"/>
      <c r="I108" s="12"/>
      <c r="J108" s="12"/>
      <c r="K108" s="12"/>
      <c r="L108" s="12"/>
      <c r="M108" s="12"/>
      <c r="N108" s="13"/>
      <c r="O108" s="13"/>
      <c r="P108" s="13">
        <v>2232</v>
      </c>
      <c r="Q108" s="118"/>
      <c r="R108" s="118"/>
      <c r="S108" s="118">
        <v>2232</v>
      </c>
      <c r="T108" s="14"/>
    </row>
    <row r="109" spans="1:20" s="15" customFormat="1" ht="60" x14ac:dyDescent="0.2">
      <c r="A109" s="8"/>
      <c r="B109" s="112" t="s">
        <v>237</v>
      </c>
      <c r="C109" s="10"/>
      <c r="D109" s="10"/>
      <c r="E109" s="116"/>
      <c r="F109" s="118"/>
      <c r="G109" s="118"/>
      <c r="H109" s="12"/>
      <c r="I109" s="12"/>
      <c r="J109" s="12"/>
      <c r="K109" s="12"/>
      <c r="L109" s="12"/>
      <c r="M109" s="12"/>
      <c r="N109" s="13"/>
      <c r="O109" s="13"/>
      <c r="P109" s="13"/>
      <c r="Q109" s="118"/>
      <c r="R109" s="118"/>
      <c r="S109" s="118"/>
      <c r="T109" s="14"/>
    </row>
    <row r="110" spans="1:20" s="15" customFormat="1" ht="30" x14ac:dyDescent="0.2">
      <c r="A110" s="8"/>
      <c r="B110" s="112" t="s">
        <v>238</v>
      </c>
      <c r="C110" s="10"/>
      <c r="D110" s="10"/>
      <c r="E110" s="116"/>
      <c r="F110" s="118"/>
      <c r="G110" s="118">
        <v>35</v>
      </c>
      <c r="H110" s="12"/>
      <c r="I110" s="12"/>
      <c r="J110" s="12"/>
      <c r="K110" s="12"/>
      <c r="L110" s="12"/>
      <c r="M110" s="12"/>
      <c r="N110" s="13"/>
      <c r="O110" s="13"/>
      <c r="P110" s="13">
        <v>35</v>
      </c>
      <c r="Q110" s="118"/>
      <c r="R110" s="118"/>
      <c r="S110" s="118">
        <v>35</v>
      </c>
      <c r="T110" s="14"/>
    </row>
    <row r="111" spans="1:20" s="15" customFormat="1" ht="45" x14ac:dyDescent="0.2">
      <c r="A111" s="8"/>
      <c r="B111" s="112" t="s">
        <v>239</v>
      </c>
      <c r="C111" s="10"/>
      <c r="D111" s="10"/>
      <c r="E111" s="116"/>
      <c r="F111" s="118"/>
      <c r="G111" s="118">
        <v>200</v>
      </c>
      <c r="H111" s="12"/>
      <c r="I111" s="12"/>
      <c r="J111" s="12"/>
      <c r="K111" s="12"/>
      <c r="L111" s="12"/>
      <c r="M111" s="12"/>
      <c r="N111" s="13"/>
      <c r="O111" s="13"/>
      <c r="P111" s="13">
        <v>200</v>
      </c>
      <c r="Q111" s="118"/>
      <c r="R111" s="118"/>
      <c r="S111" s="118">
        <v>200</v>
      </c>
      <c r="T111" s="14"/>
    </row>
    <row r="112" spans="1:20" s="15" customFormat="1" ht="30" x14ac:dyDescent="0.2">
      <c r="A112" s="8"/>
      <c r="B112" s="112" t="s">
        <v>240</v>
      </c>
      <c r="C112" s="10"/>
      <c r="D112" s="10"/>
      <c r="E112" s="116"/>
      <c r="F112" s="118"/>
      <c r="G112" s="118"/>
      <c r="H112" s="12"/>
      <c r="I112" s="12"/>
      <c r="J112" s="12"/>
      <c r="K112" s="12"/>
      <c r="L112" s="12"/>
      <c r="M112" s="12"/>
      <c r="N112" s="13"/>
      <c r="O112" s="13"/>
      <c r="P112" s="13"/>
      <c r="Q112" s="118"/>
      <c r="R112" s="118"/>
      <c r="S112" s="118"/>
      <c r="T112" s="14"/>
    </row>
    <row r="113" spans="1:20" s="15" customFormat="1" ht="30" x14ac:dyDescent="0.2">
      <c r="A113" s="8"/>
      <c r="B113" s="126" t="s">
        <v>241</v>
      </c>
      <c r="C113" s="10"/>
      <c r="D113" s="10"/>
      <c r="E113" s="116">
        <f>E114+E115+E116+E117+E118+E119+E120</f>
        <v>0</v>
      </c>
      <c r="F113" s="116">
        <f>F114+F115+F116+F117+F118+F119+F120</f>
        <v>17602.7</v>
      </c>
      <c r="G113" s="116">
        <f>G114+G115+G116+G117+G118+G119+G120</f>
        <v>48345.5</v>
      </c>
      <c r="H113" s="12"/>
      <c r="I113" s="12"/>
      <c r="J113" s="12"/>
      <c r="K113" s="12"/>
      <c r="L113" s="116">
        <f t="shared" ref="L113:T113" si="35">L114+L115+L116+L117+L118+L119+L120</f>
        <v>17602.7</v>
      </c>
      <c r="M113" s="116">
        <f t="shared" si="35"/>
        <v>16225.6</v>
      </c>
      <c r="N113" s="37">
        <f t="shared" si="35"/>
        <v>0</v>
      </c>
      <c r="O113" s="37">
        <f t="shared" si="35"/>
        <v>17602.7</v>
      </c>
      <c r="P113" s="37">
        <f t="shared" si="35"/>
        <v>27301.5</v>
      </c>
      <c r="Q113" s="116">
        <f t="shared" si="35"/>
        <v>0</v>
      </c>
      <c r="R113" s="116">
        <f t="shared" si="35"/>
        <v>17602.7</v>
      </c>
      <c r="S113" s="116">
        <f t="shared" si="35"/>
        <v>28319.9</v>
      </c>
      <c r="T113" s="116">
        <f t="shared" si="35"/>
        <v>0</v>
      </c>
    </row>
    <row r="114" spans="1:20" s="80" customFormat="1" ht="45" x14ac:dyDescent="0.25">
      <c r="A114" s="73"/>
      <c r="B114" s="112" t="s">
        <v>242</v>
      </c>
      <c r="C114" s="6"/>
      <c r="D114" s="6"/>
      <c r="E114" s="115"/>
      <c r="F114" s="119">
        <v>6031.5</v>
      </c>
      <c r="G114" s="119">
        <v>4029.3119999999999</v>
      </c>
      <c r="H114" s="28"/>
      <c r="I114" s="28"/>
      <c r="J114" s="28"/>
      <c r="K114" s="28"/>
      <c r="L114" s="28">
        <v>6031.5</v>
      </c>
      <c r="M114" s="28">
        <v>670.2</v>
      </c>
      <c r="N114" s="19"/>
      <c r="O114" s="19">
        <v>6031.5</v>
      </c>
      <c r="P114" s="19">
        <v>0</v>
      </c>
      <c r="Q114" s="119"/>
      <c r="R114" s="119">
        <v>6031.5</v>
      </c>
      <c r="S114" s="119">
        <v>0</v>
      </c>
      <c r="T114" s="99"/>
    </row>
    <row r="115" spans="1:20" s="15" customFormat="1" ht="45" x14ac:dyDescent="0.2">
      <c r="A115" s="8"/>
      <c r="B115" s="112" t="s">
        <v>243</v>
      </c>
      <c r="C115" s="10"/>
      <c r="D115" s="10"/>
      <c r="E115" s="116"/>
      <c r="F115" s="118">
        <v>11571.2</v>
      </c>
      <c r="G115" s="118">
        <v>38222.15</v>
      </c>
      <c r="H115" s="12"/>
      <c r="I115" s="12"/>
      <c r="J115" s="12"/>
      <c r="K115" s="12"/>
      <c r="L115" s="12">
        <v>11571.2</v>
      </c>
      <c r="M115" s="12">
        <v>15555.4</v>
      </c>
      <c r="N115" s="13"/>
      <c r="O115" s="13">
        <v>11571.2</v>
      </c>
      <c r="P115" s="13">
        <v>27301.5</v>
      </c>
      <c r="Q115" s="118"/>
      <c r="R115" s="118">
        <v>11571.2</v>
      </c>
      <c r="S115" s="118">
        <v>28319.9</v>
      </c>
      <c r="T115" s="14"/>
    </row>
    <row r="116" spans="1:20" s="15" customFormat="1" ht="45" x14ac:dyDescent="0.2">
      <c r="A116" s="8"/>
      <c r="B116" s="112" t="s">
        <v>244</v>
      </c>
      <c r="C116" s="10"/>
      <c r="D116" s="10"/>
      <c r="E116" s="116"/>
      <c r="F116" s="118"/>
      <c r="G116" s="118">
        <v>440</v>
      </c>
      <c r="H116" s="12"/>
      <c r="I116" s="12"/>
      <c r="J116" s="12"/>
      <c r="K116" s="12"/>
      <c r="L116" s="12"/>
      <c r="M116" s="12"/>
      <c r="N116" s="13"/>
      <c r="O116" s="13"/>
      <c r="P116" s="13"/>
      <c r="Q116" s="118"/>
      <c r="R116" s="118"/>
      <c r="S116" s="118"/>
      <c r="T116" s="14"/>
    </row>
    <row r="117" spans="1:20" s="15" customFormat="1" ht="45" x14ac:dyDescent="0.2">
      <c r="A117" s="8"/>
      <c r="B117" s="112" t="s">
        <v>245</v>
      </c>
      <c r="C117" s="10"/>
      <c r="D117" s="10"/>
      <c r="E117" s="116"/>
      <c r="F117" s="118"/>
      <c r="G117" s="118">
        <v>2500</v>
      </c>
      <c r="H117" s="12"/>
      <c r="I117" s="12"/>
      <c r="J117" s="12"/>
      <c r="K117" s="12"/>
      <c r="L117" s="12"/>
      <c r="M117" s="12"/>
      <c r="N117" s="13"/>
      <c r="O117" s="13"/>
      <c r="P117" s="13"/>
      <c r="Q117" s="118"/>
      <c r="R117" s="118"/>
      <c r="S117" s="118"/>
      <c r="T117" s="14"/>
    </row>
    <row r="118" spans="1:20" s="15" customFormat="1" ht="34.5" customHeight="1" x14ac:dyDescent="0.2">
      <c r="A118" s="8"/>
      <c r="B118" s="112" t="s">
        <v>246</v>
      </c>
      <c r="C118" s="10"/>
      <c r="D118" s="10"/>
      <c r="E118" s="116"/>
      <c r="F118" s="118"/>
      <c r="G118" s="118">
        <v>2500</v>
      </c>
      <c r="H118" s="12"/>
      <c r="I118" s="12"/>
      <c r="J118" s="12"/>
      <c r="K118" s="12"/>
      <c r="L118" s="12"/>
      <c r="M118" s="12"/>
      <c r="N118" s="13"/>
      <c r="O118" s="13"/>
      <c r="P118" s="13"/>
      <c r="Q118" s="118"/>
      <c r="R118" s="118"/>
      <c r="S118" s="118"/>
      <c r="T118" s="14"/>
    </row>
    <row r="119" spans="1:20" s="15" customFormat="1" ht="90" x14ac:dyDescent="0.2">
      <c r="A119" s="8"/>
      <c r="B119" s="112" t="s">
        <v>258</v>
      </c>
      <c r="C119" s="10"/>
      <c r="D119" s="10"/>
      <c r="E119" s="116"/>
      <c r="F119" s="118"/>
      <c r="G119" s="118">
        <v>454.03800000000001</v>
      </c>
      <c r="H119" s="12"/>
      <c r="I119" s="12"/>
      <c r="J119" s="12"/>
      <c r="K119" s="12"/>
      <c r="L119" s="12"/>
      <c r="M119" s="12"/>
      <c r="N119" s="13"/>
      <c r="O119" s="13"/>
      <c r="P119" s="13"/>
      <c r="Q119" s="118"/>
      <c r="R119" s="118"/>
      <c r="S119" s="118"/>
      <c r="T119" s="14"/>
    </row>
    <row r="120" spans="1:20" s="15" customFormat="1" ht="45" x14ac:dyDescent="0.2">
      <c r="A120" s="8"/>
      <c r="B120" s="112" t="s">
        <v>247</v>
      </c>
      <c r="C120" s="10"/>
      <c r="D120" s="10"/>
      <c r="E120" s="116"/>
      <c r="F120" s="118"/>
      <c r="G120" s="118">
        <v>200</v>
      </c>
      <c r="H120" s="12"/>
      <c r="I120" s="12"/>
      <c r="J120" s="12"/>
      <c r="K120" s="12"/>
      <c r="L120" s="12"/>
      <c r="M120" s="12"/>
      <c r="N120" s="13"/>
      <c r="O120" s="13"/>
      <c r="P120" s="13"/>
      <c r="Q120" s="118"/>
      <c r="R120" s="118"/>
      <c r="S120" s="118"/>
      <c r="T120" s="14"/>
    </row>
    <row r="121" spans="1:20" s="15" customFormat="1" ht="30" x14ac:dyDescent="0.2">
      <c r="A121" s="8"/>
      <c r="B121" s="126" t="s">
        <v>248</v>
      </c>
      <c r="C121" s="10"/>
      <c r="D121" s="10"/>
      <c r="E121" s="116">
        <f>E122+E123</f>
        <v>0</v>
      </c>
      <c r="F121" s="116">
        <f>F122+F123</f>
        <v>0</v>
      </c>
      <c r="G121" s="116">
        <f>G122+G123</f>
        <v>585</v>
      </c>
      <c r="H121" s="12"/>
      <c r="I121" s="12"/>
      <c r="J121" s="12"/>
      <c r="K121" s="12"/>
      <c r="L121" s="116">
        <f t="shared" ref="L121:T121" si="36">L122+L123</f>
        <v>0</v>
      </c>
      <c r="M121" s="116">
        <f t="shared" si="36"/>
        <v>0</v>
      </c>
      <c r="N121" s="37">
        <f t="shared" si="36"/>
        <v>0</v>
      </c>
      <c r="O121" s="37">
        <f t="shared" si="36"/>
        <v>0</v>
      </c>
      <c r="P121" s="37">
        <f t="shared" si="36"/>
        <v>585</v>
      </c>
      <c r="Q121" s="116">
        <f t="shared" si="36"/>
        <v>0</v>
      </c>
      <c r="R121" s="116">
        <f t="shared" si="36"/>
        <v>0</v>
      </c>
      <c r="S121" s="116">
        <f t="shared" si="36"/>
        <v>585</v>
      </c>
      <c r="T121" s="116">
        <f t="shared" si="36"/>
        <v>0</v>
      </c>
    </row>
    <row r="122" spans="1:20" s="15" customFormat="1" ht="45" x14ac:dyDescent="0.2">
      <c r="A122" s="8"/>
      <c r="B122" s="112" t="s">
        <v>249</v>
      </c>
      <c r="C122" s="10"/>
      <c r="D122" s="10"/>
      <c r="E122" s="116"/>
      <c r="F122" s="118"/>
      <c r="G122" s="118"/>
      <c r="H122" s="12"/>
      <c r="I122" s="12"/>
      <c r="J122" s="12"/>
      <c r="K122" s="12"/>
      <c r="L122" s="12"/>
      <c r="M122" s="12"/>
      <c r="N122" s="13"/>
      <c r="O122" s="13"/>
      <c r="P122" s="13"/>
      <c r="Q122" s="118"/>
      <c r="R122" s="118"/>
      <c r="S122" s="118"/>
      <c r="T122" s="14"/>
    </row>
    <row r="123" spans="1:20" s="15" customFormat="1" ht="45" x14ac:dyDescent="0.2">
      <c r="A123" s="8"/>
      <c r="B123" s="112" t="s">
        <v>259</v>
      </c>
      <c r="C123" s="10"/>
      <c r="D123" s="10"/>
      <c r="E123" s="116"/>
      <c r="F123" s="118"/>
      <c r="G123" s="118">
        <v>585</v>
      </c>
      <c r="H123" s="12"/>
      <c r="I123" s="12"/>
      <c r="J123" s="12"/>
      <c r="K123" s="12"/>
      <c r="L123" s="12"/>
      <c r="M123" s="12"/>
      <c r="N123" s="13"/>
      <c r="O123" s="13"/>
      <c r="P123" s="13">
        <v>585</v>
      </c>
      <c r="Q123" s="118"/>
      <c r="R123" s="118"/>
      <c r="S123" s="118">
        <v>585</v>
      </c>
      <c r="T123" s="14"/>
    </row>
    <row r="124" spans="1:20" s="15" customFormat="1" ht="45" x14ac:dyDescent="0.2">
      <c r="A124" s="8"/>
      <c r="B124" s="126" t="s">
        <v>250</v>
      </c>
      <c r="C124" s="10"/>
      <c r="D124" s="10"/>
      <c r="E124" s="116">
        <f>E125+E126+E127+E128</f>
        <v>0</v>
      </c>
      <c r="F124" s="116">
        <f>F125+F126+F127+F128</f>
        <v>133768</v>
      </c>
      <c r="G124" s="116">
        <f>G125+G126+G127+G128</f>
        <v>31710.6</v>
      </c>
      <c r="H124" s="12"/>
      <c r="I124" s="12"/>
      <c r="J124" s="12"/>
      <c r="K124" s="12"/>
      <c r="L124" s="116">
        <f t="shared" ref="L124:T124" si="37">L125+L126+L127+L128</f>
        <v>13900</v>
      </c>
      <c r="M124" s="116">
        <f t="shared" si="37"/>
        <v>5390.6</v>
      </c>
      <c r="N124" s="37">
        <f t="shared" si="37"/>
        <v>0</v>
      </c>
      <c r="O124" s="37">
        <f t="shared" si="37"/>
        <v>390238</v>
      </c>
      <c r="P124" s="37">
        <f t="shared" si="37"/>
        <v>49909</v>
      </c>
      <c r="Q124" s="116">
        <f t="shared" si="37"/>
        <v>0</v>
      </c>
      <c r="R124" s="116">
        <f t="shared" si="37"/>
        <v>349370</v>
      </c>
      <c r="S124" s="116">
        <f t="shared" si="37"/>
        <v>45010</v>
      </c>
      <c r="T124" s="116">
        <f t="shared" si="37"/>
        <v>0</v>
      </c>
    </row>
    <row r="125" spans="1:20" s="15" customFormat="1" ht="48" customHeight="1" x14ac:dyDescent="0.2">
      <c r="A125" s="8"/>
      <c r="B125" s="112" t="s">
        <v>251</v>
      </c>
      <c r="C125" s="10">
        <v>50</v>
      </c>
      <c r="D125" s="10">
        <v>50</v>
      </c>
      <c r="E125" s="116"/>
      <c r="F125" s="118">
        <v>3963</v>
      </c>
      <c r="G125" s="118">
        <v>3963</v>
      </c>
      <c r="H125" s="12"/>
      <c r="I125" s="12"/>
      <c r="J125" s="12"/>
      <c r="K125" s="12"/>
      <c r="L125" s="12"/>
      <c r="M125" s="12">
        <v>509</v>
      </c>
      <c r="N125" s="13"/>
      <c r="O125" s="13">
        <v>3963</v>
      </c>
      <c r="P125" s="13">
        <v>3963</v>
      </c>
      <c r="Q125" s="118"/>
      <c r="R125" s="118">
        <v>3963</v>
      </c>
      <c r="S125" s="118">
        <v>3963</v>
      </c>
      <c r="T125" s="14"/>
    </row>
    <row r="126" spans="1:20" s="15" customFormat="1" ht="75" x14ac:dyDescent="0.2">
      <c r="A126" s="8"/>
      <c r="B126" s="112" t="s">
        <v>252</v>
      </c>
      <c r="C126" s="10">
        <v>50</v>
      </c>
      <c r="D126" s="10">
        <v>50</v>
      </c>
      <c r="E126" s="116"/>
      <c r="F126" s="118">
        <v>15905</v>
      </c>
      <c r="G126" s="118">
        <v>15905</v>
      </c>
      <c r="H126" s="12"/>
      <c r="I126" s="12"/>
      <c r="J126" s="12"/>
      <c r="K126" s="12"/>
      <c r="L126" s="12"/>
      <c r="M126" s="12">
        <v>4150</v>
      </c>
      <c r="N126" s="13"/>
      <c r="O126" s="13">
        <v>15905</v>
      </c>
      <c r="P126" s="13">
        <v>15905</v>
      </c>
      <c r="Q126" s="118"/>
      <c r="R126" s="118">
        <v>15905</v>
      </c>
      <c r="S126" s="118">
        <v>15905</v>
      </c>
      <c r="T126" s="14"/>
    </row>
    <row r="127" spans="1:20" s="15" customFormat="1" ht="30" x14ac:dyDescent="0.2">
      <c r="A127" s="8"/>
      <c r="B127" s="137" t="s">
        <v>253</v>
      </c>
      <c r="C127" s="10">
        <v>90</v>
      </c>
      <c r="D127" s="10">
        <v>10</v>
      </c>
      <c r="E127" s="116"/>
      <c r="F127" s="118">
        <v>100000</v>
      </c>
      <c r="G127" s="118">
        <v>11111</v>
      </c>
      <c r="H127" s="12"/>
      <c r="I127" s="12"/>
      <c r="J127" s="12"/>
      <c r="K127" s="12"/>
      <c r="L127" s="12"/>
      <c r="M127" s="12"/>
      <c r="N127" s="13"/>
      <c r="O127" s="13">
        <v>180370</v>
      </c>
      <c r="P127" s="13">
        <v>20041</v>
      </c>
      <c r="Q127" s="118"/>
      <c r="R127" s="118">
        <v>133381</v>
      </c>
      <c r="S127" s="118">
        <v>14820</v>
      </c>
      <c r="T127" s="14"/>
    </row>
    <row r="128" spans="1:20" s="15" customFormat="1" ht="35.25" customHeight="1" x14ac:dyDescent="0.2">
      <c r="A128" s="8"/>
      <c r="B128" s="137" t="s">
        <v>254</v>
      </c>
      <c r="C128" s="10">
        <v>95</v>
      </c>
      <c r="D128" s="10">
        <v>5</v>
      </c>
      <c r="E128" s="116"/>
      <c r="F128" s="118">
        <v>13900</v>
      </c>
      <c r="G128" s="118">
        <v>731.6</v>
      </c>
      <c r="H128" s="12"/>
      <c r="I128" s="12"/>
      <c r="J128" s="12"/>
      <c r="K128" s="12"/>
      <c r="L128" s="12">
        <v>13900</v>
      </c>
      <c r="M128" s="12">
        <v>731.6</v>
      </c>
      <c r="N128" s="13"/>
      <c r="O128" s="13">
        <v>190000</v>
      </c>
      <c r="P128" s="13">
        <v>10000</v>
      </c>
      <c r="Q128" s="118"/>
      <c r="R128" s="118">
        <v>196121</v>
      </c>
      <c r="S128" s="118">
        <v>10322</v>
      </c>
      <c r="T128" s="14"/>
    </row>
    <row r="129" spans="1:20" s="15" customFormat="1" ht="45" x14ac:dyDescent="0.2">
      <c r="A129" s="8"/>
      <c r="B129" s="126" t="s">
        <v>255</v>
      </c>
      <c r="C129" s="10"/>
      <c r="D129" s="10"/>
      <c r="E129" s="116">
        <f>E130</f>
        <v>0</v>
      </c>
      <c r="F129" s="116">
        <f>F130</f>
        <v>0</v>
      </c>
      <c r="G129" s="116">
        <f>G130</f>
        <v>17873</v>
      </c>
      <c r="H129" s="12"/>
      <c r="I129" s="12"/>
      <c r="J129" s="12"/>
      <c r="K129" s="12"/>
      <c r="L129" s="116">
        <f t="shared" ref="L129:T129" si="38">L130</f>
        <v>0</v>
      </c>
      <c r="M129" s="116">
        <f t="shared" si="38"/>
        <v>9106</v>
      </c>
      <c r="N129" s="37">
        <f t="shared" si="38"/>
        <v>0</v>
      </c>
      <c r="O129" s="37">
        <f t="shared" si="38"/>
        <v>0</v>
      </c>
      <c r="P129" s="37">
        <f t="shared" si="38"/>
        <v>18856</v>
      </c>
      <c r="Q129" s="116">
        <f t="shared" si="38"/>
        <v>0</v>
      </c>
      <c r="R129" s="116">
        <f t="shared" si="38"/>
        <v>0</v>
      </c>
      <c r="S129" s="116">
        <f t="shared" si="38"/>
        <v>19893</v>
      </c>
      <c r="T129" s="116">
        <f t="shared" si="38"/>
        <v>0</v>
      </c>
    </row>
    <row r="130" spans="1:20" s="15" customFormat="1" ht="45" x14ac:dyDescent="0.2">
      <c r="A130" s="8"/>
      <c r="B130" s="112" t="s">
        <v>256</v>
      </c>
      <c r="C130" s="10"/>
      <c r="D130" s="10"/>
      <c r="E130" s="116"/>
      <c r="F130" s="118"/>
      <c r="G130" s="118">
        <v>17873</v>
      </c>
      <c r="H130" s="12"/>
      <c r="I130" s="12"/>
      <c r="J130" s="12"/>
      <c r="K130" s="12"/>
      <c r="L130" s="12"/>
      <c r="M130" s="12">
        <v>9106</v>
      </c>
      <c r="N130" s="13"/>
      <c r="O130" s="13"/>
      <c r="P130" s="13">
        <v>18856</v>
      </c>
      <c r="Q130" s="118"/>
      <c r="R130" s="118"/>
      <c r="S130" s="118">
        <v>19893</v>
      </c>
      <c r="T130" s="14"/>
    </row>
    <row r="131" spans="1:20" s="47" customFormat="1" ht="28.5" x14ac:dyDescent="0.2">
      <c r="A131" s="41" t="s">
        <v>61</v>
      </c>
      <c r="B131" s="136" t="s">
        <v>62</v>
      </c>
      <c r="C131" s="43"/>
      <c r="D131" s="43"/>
      <c r="E131" s="116">
        <f>E132+E141+E147+E151+E154</f>
        <v>76.5</v>
      </c>
      <c r="F131" s="116">
        <f>F132+F141+F147+F151+F154</f>
        <v>10102</v>
      </c>
      <c r="G131" s="116">
        <f>G132+G141+G147+G151+G154</f>
        <v>188847.90117647059</v>
      </c>
      <c r="H131" s="12" t="e">
        <f>H136+H138+H149+H150+#REF!</f>
        <v>#REF!</v>
      </c>
      <c r="I131" s="12" t="e">
        <f>I136+I138+I149+I150+#REF!</f>
        <v>#DIV/0!</v>
      </c>
      <c r="J131" s="12" t="e">
        <f>J136+J138+J149+J150+#REF!</f>
        <v>#REF!</v>
      </c>
      <c r="K131" s="12" t="e">
        <f>K136+K138+K149+K150+#REF!</f>
        <v>#DIV/0!</v>
      </c>
      <c r="L131" s="43">
        <f t="shared" ref="L131:S131" si="39">L132+L141+L147+L151+L154</f>
        <v>5102</v>
      </c>
      <c r="M131" s="43">
        <f t="shared" si="39"/>
        <v>105985.94117647059</v>
      </c>
      <c r="N131" s="37">
        <f t="shared" si="39"/>
        <v>76.5</v>
      </c>
      <c r="O131" s="37">
        <f t="shared" si="39"/>
        <v>51194.6</v>
      </c>
      <c r="P131" s="37">
        <f t="shared" si="39"/>
        <v>204230.46</v>
      </c>
      <c r="Q131" s="116">
        <f t="shared" si="39"/>
        <v>76.5</v>
      </c>
      <c r="R131" s="116">
        <f t="shared" si="39"/>
        <v>1400.7</v>
      </c>
      <c r="S131" s="116">
        <f t="shared" si="39"/>
        <v>224546.46</v>
      </c>
      <c r="T131" s="46"/>
    </row>
    <row r="132" spans="1:20" s="95" customFormat="1" ht="45" x14ac:dyDescent="0.25">
      <c r="A132" s="91"/>
      <c r="B132" s="90" t="s">
        <v>164</v>
      </c>
      <c r="C132" s="92"/>
      <c r="D132" s="92"/>
      <c r="E132" s="123">
        <f>E133+E134+E135+E136+E137+E140</f>
        <v>76.5</v>
      </c>
      <c r="F132" s="123">
        <f>F133+F134+F135+F136+F137+F140</f>
        <v>9752</v>
      </c>
      <c r="G132" s="123">
        <f>G133+G134+G135+G136+G137+G140</f>
        <v>67359.341176470596</v>
      </c>
      <c r="H132" s="93"/>
      <c r="I132" s="93"/>
      <c r="J132" s="93"/>
      <c r="K132" s="93"/>
      <c r="L132" s="93">
        <f t="shared" ref="L132:S132" si="40">L133+L134+L135+L136+L137+L140</f>
        <v>4752</v>
      </c>
      <c r="M132" s="93">
        <f t="shared" si="40"/>
        <v>38333.341176470596</v>
      </c>
      <c r="N132" s="140">
        <f t="shared" si="40"/>
        <v>76.5</v>
      </c>
      <c r="O132" s="140">
        <f t="shared" si="40"/>
        <v>51194.6</v>
      </c>
      <c r="P132" s="140">
        <f t="shared" si="40"/>
        <v>76200.900000000009</v>
      </c>
      <c r="Q132" s="123">
        <f t="shared" si="40"/>
        <v>76.5</v>
      </c>
      <c r="R132" s="123">
        <f t="shared" si="40"/>
        <v>1400.7</v>
      </c>
      <c r="S132" s="123">
        <f t="shared" si="40"/>
        <v>82656.2</v>
      </c>
      <c r="T132" s="94"/>
    </row>
    <row r="133" spans="1:20" s="47" customFormat="1" ht="45" x14ac:dyDescent="0.25">
      <c r="A133" s="16" t="s">
        <v>168</v>
      </c>
      <c r="B133" s="31" t="s">
        <v>165</v>
      </c>
      <c r="C133" s="5">
        <v>85</v>
      </c>
      <c r="D133" s="5">
        <v>15</v>
      </c>
      <c r="E133" s="115">
        <v>76.5</v>
      </c>
      <c r="F133" s="119">
        <v>1475.8</v>
      </c>
      <c r="G133" s="119">
        <v>50941.4</v>
      </c>
      <c r="H133" s="28"/>
      <c r="I133" s="28"/>
      <c r="J133" s="28"/>
      <c r="K133" s="28"/>
      <c r="L133" s="28">
        <v>1475.8</v>
      </c>
      <c r="M133" s="28">
        <v>29544</v>
      </c>
      <c r="N133" s="19">
        <v>76.5</v>
      </c>
      <c r="O133" s="19">
        <v>903.1</v>
      </c>
      <c r="P133" s="19">
        <v>57154.3</v>
      </c>
      <c r="Q133" s="119">
        <v>76.5</v>
      </c>
      <c r="R133" s="119">
        <v>1079.4000000000001</v>
      </c>
      <c r="S133" s="119">
        <v>64829.7</v>
      </c>
      <c r="T133" s="46"/>
    </row>
    <row r="134" spans="1:20" s="47" customFormat="1" ht="60" x14ac:dyDescent="0.25">
      <c r="A134" s="16" t="s">
        <v>167</v>
      </c>
      <c r="B134" s="31" t="s">
        <v>166</v>
      </c>
      <c r="C134" s="43"/>
      <c r="D134" s="43"/>
      <c r="E134" s="116"/>
      <c r="F134" s="118"/>
      <c r="G134" s="119">
        <v>10328.5</v>
      </c>
      <c r="H134" s="28"/>
      <c r="I134" s="28"/>
      <c r="J134" s="28"/>
      <c r="K134" s="28"/>
      <c r="L134" s="28"/>
      <c r="M134" s="28">
        <v>5881.4</v>
      </c>
      <c r="N134" s="19"/>
      <c r="O134" s="19"/>
      <c r="P134" s="19">
        <v>11218.3</v>
      </c>
      <c r="Q134" s="119"/>
      <c r="R134" s="119"/>
      <c r="S134" s="119">
        <v>12630.2</v>
      </c>
      <c r="T134" s="46"/>
    </row>
    <row r="135" spans="1:20" s="47" customFormat="1" ht="90" x14ac:dyDescent="0.2">
      <c r="A135" s="41"/>
      <c r="B135" s="31" t="s">
        <v>169</v>
      </c>
      <c r="C135" s="43"/>
      <c r="D135" s="43"/>
      <c r="E135" s="116"/>
      <c r="F135" s="118"/>
      <c r="G135" s="118">
        <v>99</v>
      </c>
      <c r="H135" s="12"/>
      <c r="I135" s="12"/>
      <c r="J135" s="12"/>
      <c r="K135" s="12"/>
      <c r="L135" s="12"/>
      <c r="M135" s="12">
        <v>99</v>
      </c>
      <c r="N135" s="13"/>
      <c r="O135" s="13"/>
      <c r="P135" s="13"/>
      <c r="Q135" s="118"/>
      <c r="R135" s="118"/>
      <c r="S135" s="118"/>
      <c r="T135" s="46"/>
    </row>
    <row r="136" spans="1:20" ht="47.25" customHeight="1" x14ac:dyDescent="0.25">
      <c r="A136" s="16" t="s">
        <v>172</v>
      </c>
      <c r="B136" s="17" t="s">
        <v>170</v>
      </c>
      <c r="C136" s="5">
        <v>100</v>
      </c>
      <c r="D136" s="5"/>
      <c r="E136" s="115"/>
      <c r="F136" s="119">
        <v>266.39999999999998</v>
      </c>
      <c r="G136" s="119">
        <v>3796.3</v>
      </c>
      <c r="H136" s="28" t="e">
        <f>H147+#REF!</f>
        <v>#REF!</v>
      </c>
      <c r="I136" s="28" t="e">
        <f>I147+#REF!</f>
        <v>#DIV/0!</v>
      </c>
      <c r="J136" s="28" t="e">
        <f>J147+#REF!</f>
        <v>#REF!</v>
      </c>
      <c r="K136" s="28" t="e">
        <f>K147+#REF!</f>
        <v>#DIV/0!</v>
      </c>
      <c r="L136" s="28">
        <v>266.39999999999998</v>
      </c>
      <c r="M136" s="28">
        <v>2277.8000000000002</v>
      </c>
      <c r="N136" s="19"/>
      <c r="O136" s="19">
        <v>291.5</v>
      </c>
      <c r="P136" s="19">
        <v>3796.3</v>
      </c>
      <c r="Q136" s="119"/>
      <c r="R136" s="119">
        <v>321.3</v>
      </c>
      <c r="S136" s="119">
        <v>3796.3</v>
      </c>
      <c r="T136" s="20">
        <v>0</v>
      </c>
    </row>
    <row r="137" spans="1:20" ht="31.5" customHeight="1" x14ac:dyDescent="0.25">
      <c r="A137" s="16"/>
      <c r="B137" s="17" t="s">
        <v>171</v>
      </c>
      <c r="C137" s="5"/>
      <c r="D137" s="5"/>
      <c r="E137" s="115"/>
      <c r="F137" s="119">
        <f>F138+F139</f>
        <v>8009.8</v>
      </c>
      <c r="G137" s="119">
        <f t="shared" ref="G137:S137" si="41">G138+G139</f>
        <v>794.14117647058833</v>
      </c>
      <c r="H137" s="28">
        <f t="shared" si="41"/>
        <v>0</v>
      </c>
      <c r="I137" s="28">
        <f t="shared" si="41"/>
        <v>0</v>
      </c>
      <c r="J137" s="28">
        <f t="shared" si="41"/>
        <v>0</v>
      </c>
      <c r="K137" s="28">
        <f t="shared" si="41"/>
        <v>0</v>
      </c>
      <c r="L137" s="28">
        <f t="shared" si="41"/>
        <v>3009.8</v>
      </c>
      <c r="M137" s="28">
        <f t="shared" si="41"/>
        <v>531.14117647058833</v>
      </c>
      <c r="N137" s="19">
        <f t="shared" si="41"/>
        <v>0</v>
      </c>
      <c r="O137" s="19">
        <f t="shared" si="41"/>
        <v>50000</v>
      </c>
      <c r="P137" s="19">
        <f t="shared" si="41"/>
        <v>2632</v>
      </c>
      <c r="Q137" s="119">
        <f t="shared" si="41"/>
        <v>0</v>
      </c>
      <c r="R137" s="119">
        <f t="shared" si="41"/>
        <v>0</v>
      </c>
      <c r="S137" s="119">
        <f t="shared" si="41"/>
        <v>0</v>
      </c>
      <c r="T137" s="20"/>
    </row>
    <row r="138" spans="1:20" ht="33" customHeight="1" x14ac:dyDescent="0.25">
      <c r="A138" s="16"/>
      <c r="B138" s="30" t="s">
        <v>173</v>
      </c>
      <c r="C138" s="5">
        <v>85</v>
      </c>
      <c r="D138" s="5">
        <v>15</v>
      </c>
      <c r="E138" s="115"/>
      <c r="F138" s="119">
        <v>3009.8</v>
      </c>
      <c r="G138" s="119">
        <f>F138/C138*D138</f>
        <v>531.14117647058833</v>
      </c>
      <c r="H138" s="28">
        <v>0</v>
      </c>
      <c r="I138" s="29"/>
      <c r="J138" s="28">
        <v>0</v>
      </c>
      <c r="K138" s="29"/>
      <c r="L138" s="18">
        <v>3009.8</v>
      </c>
      <c r="M138" s="18">
        <f>G138</f>
        <v>531.14117647058833</v>
      </c>
      <c r="N138" s="19"/>
      <c r="O138" s="19"/>
      <c r="P138" s="19"/>
      <c r="Q138" s="119"/>
      <c r="R138" s="119"/>
      <c r="S138" s="119"/>
      <c r="T138" s="20"/>
    </row>
    <row r="139" spans="1:20" ht="21.75" customHeight="1" x14ac:dyDescent="0.25">
      <c r="A139" s="16" t="s">
        <v>163</v>
      </c>
      <c r="B139" s="89" t="s">
        <v>174</v>
      </c>
      <c r="C139" s="5">
        <v>95</v>
      </c>
      <c r="D139" s="5">
        <v>5</v>
      </c>
      <c r="E139" s="115"/>
      <c r="F139" s="119">
        <v>5000</v>
      </c>
      <c r="G139" s="119">
        <v>263</v>
      </c>
      <c r="H139" s="28"/>
      <c r="I139" s="28"/>
      <c r="J139" s="28"/>
      <c r="K139" s="28"/>
      <c r="L139" s="28">
        <v>0</v>
      </c>
      <c r="M139" s="28">
        <v>0</v>
      </c>
      <c r="N139" s="19"/>
      <c r="O139" s="19">
        <v>50000</v>
      </c>
      <c r="P139" s="19">
        <v>2632</v>
      </c>
      <c r="Q139" s="119"/>
      <c r="R139" s="119"/>
      <c r="S139" s="119"/>
      <c r="T139" s="20"/>
    </row>
    <row r="140" spans="1:20" ht="31.5" customHeight="1" x14ac:dyDescent="0.25">
      <c r="A140" s="16"/>
      <c r="B140" s="17" t="s">
        <v>175</v>
      </c>
      <c r="C140" s="5"/>
      <c r="D140" s="5"/>
      <c r="E140" s="115"/>
      <c r="F140" s="119"/>
      <c r="G140" s="119">
        <v>1400</v>
      </c>
      <c r="H140" s="28"/>
      <c r="I140" s="28"/>
      <c r="J140" s="28"/>
      <c r="K140" s="28"/>
      <c r="L140" s="28"/>
      <c r="M140" s="28">
        <v>0</v>
      </c>
      <c r="N140" s="19"/>
      <c r="O140" s="19"/>
      <c r="P140" s="19">
        <v>1400</v>
      </c>
      <c r="Q140" s="119"/>
      <c r="R140" s="119"/>
      <c r="S140" s="119">
        <v>1400</v>
      </c>
      <c r="T140" s="20"/>
    </row>
    <row r="141" spans="1:20" s="95" customFormat="1" ht="31.5" customHeight="1" x14ac:dyDescent="0.25">
      <c r="A141" s="91"/>
      <c r="B141" s="90" t="s">
        <v>176</v>
      </c>
      <c r="C141" s="92"/>
      <c r="D141" s="92"/>
      <c r="E141" s="117">
        <f>E142+E143+E144+E145+E146</f>
        <v>0</v>
      </c>
      <c r="F141" s="117">
        <f>F142+F143+F144+F145+F146</f>
        <v>350</v>
      </c>
      <c r="G141" s="117">
        <f>G142+G143+G144+G145+G146</f>
        <v>106216.6</v>
      </c>
      <c r="H141" s="93"/>
      <c r="I141" s="93"/>
      <c r="J141" s="93"/>
      <c r="K141" s="93"/>
      <c r="L141" s="92">
        <f t="shared" ref="L141:S141" si="42">L142+L143+L144+L145+L146</f>
        <v>350</v>
      </c>
      <c r="M141" s="92">
        <f t="shared" si="42"/>
        <v>59357.4</v>
      </c>
      <c r="N141" s="138">
        <f t="shared" si="42"/>
        <v>0</v>
      </c>
      <c r="O141" s="138">
        <f t="shared" si="42"/>
        <v>0</v>
      </c>
      <c r="P141" s="138">
        <f t="shared" si="42"/>
        <v>116464.6</v>
      </c>
      <c r="Q141" s="117">
        <f t="shared" si="42"/>
        <v>0</v>
      </c>
      <c r="R141" s="117">
        <f t="shared" si="42"/>
        <v>0</v>
      </c>
      <c r="S141" s="117">
        <f t="shared" si="42"/>
        <v>130215.3</v>
      </c>
      <c r="T141" s="94"/>
    </row>
    <row r="142" spans="1:20" ht="60" customHeight="1" x14ac:dyDescent="0.25">
      <c r="A142" s="16" t="s">
        <v>177</v>
      </c>
      <c r="B142" s="17" t="s">
        <v>178</v>
      </c>
      <c r="C142" s="5"/>
      <c r="D142" s="5"/>
      <c r="E142" s="115"/>
      <c r="F142" s="119">
        <v>350</v>
      </c>
      <c r="G142" s="119">
        <v>51706.2</v>
      </c>
      <c r="H142" s="28"/>
      <c r="I142" s="28"/>
      <c r="J142" s="28"/>
      <c r="K142" s="28"/>
      <c r="L142" s="28">
        <v>350</v>
      </c>
      <c r="M142" s="28">
        <v>30105.200000000001</v>
      </c>
      <c r="N142" s="19"/>
      <c r="O142" s="19"/>
      <c r="P142" s="19">
        <v>56685.599999999999</v>
      </c>
      <c r="Q142" s="119"/>
      <c r="R142" s="119"/>
      <c r="S142" s="119">
        <v>62504.800000000003</v>
      </c>
      <c r="T142" s="20"/>
    </row>
    <row r="143" spans="1:20" ht="33.75" customHeight="1" x14ac:dyDescent="0.25">
      <c r="A143" s="16"/>
      <c r="B143" s="17" t="s">
        <v>179</v>
      </c>
      <c r="C143" s="5"/>
      <c r="D143" s="5"/>
      <c r="E143" s="115"/>
      <c r="F143" s="119"/>
      <c r="G143" s="119"/>
      <c r="H143" s="28"/>
      <c r="I143" s="28"/>
      <c r="J143" s="28"/>
      <c r="K143" s="28"/>
      <c r="L143" s="28"/>
      <c r="M143" s="28"/>
      <c r="N143" s="19"/>
      <c r="O143" s="19"/>
      <c r="P143" s="19"/>
      <c r="Q143" s="119"/>
      <c r="R143" s="119"/>
      <c r="S143" s="119"/>
      <c r="T143" s="20"/>
    </row>
    <row r="144" spans="1:20" ht="33.75" customHeight="1" x14ac:dyDescent="0.25">
      <c r="A144" s="16" t="s">
        <v>181</v>
      </c>
      <c r="B144" s="17" t="s">
        <v>180</v>
      </c>
      <c r="C144" s="5"/>
      <c r="D144" s="5"/>
      <c r="E144" s="115"/>
      <c r="F144" s="119"/>
      <c r="G144" s="119">
        <v>51005.4</v>
      </c>
      <c r="H144" s="28"/>
      <c r="I144" s="28"/>
      <c r="J144" s="28"/>
      <c r="K144" s="28"/>
      <c r="L144" s="28"/>
      <c r="M144" s="28">
        <v>29152.2</v>
      </c>
      <c r="N144" s="19"/>
      <c r="O144" s="19"/>
      <c r="P144" s="19">
        <v>57129</v>
      </c>
      <c r="Q144" s="119"/>
      <c r="R144" s="119"/>
      <c r="S144" s="119">
        <v>64355.5</v>
      </c>
      <c r="T144" s="20"/>
    </row>
    <row r="145" spans="1:20" ht="46.5" customHeight="1" x14ac:dyDescent="0.25">
      <c r="A145" s="16"/>
      <c r="B145" s="17" t="s">
        <v>182</v>
      </c>
      <c r="C145" s="5"/>
      <c r="D145" s="5"/>
      <c r="E145" s="115"/>
      <c r="F145" s="119"/>
      <c r="G145" s="119">
        <v>2805</v>
      </c>
      <c r="H145" s="28"/>
      <c r="I145" s="28"/>
      <c r="J145" s="28"/>
      <c r="K145" s="28"/>
      <c r="L145" s="28"/>
      <c r="M145" s="28">
        <v>100</v>
      </c>
      <c r="N145" s="19"/>
      <c r="O145" s="19"/>
      <c r="P145" s="19">
        <v>1950</v>
      </c>
      <c r="Q145" s="119"/>
      <c r="R145" s="119"/>
      <c r="S145" s="119">
        <v>2655</v>
      </c>
      <c r="T145" s="20"/>
    </row>
    <row r="146" spans="1:20" ht="46.5" customHeight="1" x14ac:dyDescent="0.25">
      <c r="A146" s="16"/>
      <c r="B146" s="17" t="s">
        <v>183</v>
      </c>
      <c r="C146" s="5"/>
      <c r="D146" s="5"/>
      <c r="E146" s="115"/>
      <c r="F146" s="119"/>
      <c r="G146" s="119">
        <v>700</v>
      </c>
      <c r="H146" s="28"/>
      <c r="I146" s="28"/>
      <c r="J146" s="28"/>
      <c r="K146" s="28"/>
      <c r="L146" s="28"/>
      <c r="M146" s="28">
        <v>0</v>
      </c>
      <c r="N146" s="19"/>
      <c r="O146" s="19"/>
      <c r="P146" s="19">
        <v>700</v>
      </c>
      <c r="Q146" s="119"/>
      <c r="R146" s="119"/>
      <c r="S146" s="119">
        <v>700</v>
      </c>
      <c r="T146" s="20"/>
    </row>
    <row r="147" spans="1:20" s="95" customFormat="1" ht="30" x14ac:dyDescent="0.25">
      <c r="A147" s="91"/>
      <c r="B147" s="86" t="s">
        <v>184</v>
      </c>
      <c r="C147" s="92"/>
      <c r="D147" s="92"/>
      <c r="E147" s="117">
        <f>E148+E149+E150</f>
        <v>0</v>
      </c>
      <c r="F147" s="117">
        <f>F148+F149+F150</f>
        <v>0</v>
      </c>
      <c r="G147" s="117">
        <f>G148+G149+G150</f>
        <v>550</v>
      </c>
      <c r="H147" s="93">
        <v>903.1</v>
      </c>
      <c r="I147" s="98" t="e">
        <f>H147/C147*D147</f>
        <v>#DIV/0!</v>
      </c>
      <c r="J147" s="93">
        <v>1079.4000000000001</v>
      </c>
      <c r="K147" s="98" t="e">
        <f>J147/C147*D147</f>
        <v>#DIV/0!</v>
      </c>
      <c r="L147" s="92">
        <f t="shared" ref="L147:S147" si="43">L148+L149+L150</f>
        <v>0</v>
      </c>
      <c r="M147" s="92">
        <f t="shared" si="43"/>
        <v>0</v>
      </c>
      <c r="N147" s="138">
        <f t="shared" si="43"/>
        <v>0</v>
      </c>
      <c r="O147" s="138">
        <f t="shared" si="43"/>
        <v>0</v>
      </c>
      <c r="P147" s="138">
        <f t="shared" si="43"/>
        <v>590</v>
      </c>
      <c r="Q147" s="117">
        <f t="shared" si="43"/>
        <v>0</v>
      </c>
      <c r="R147" s="117">
        <f t="shared" si="43"/>
        <v>0</v>
      </c>
      <c r="S147" s="117">
        <f t="shared" si="43"/>
        <v>620</v>
      </c>
      <c r="T147" s="92"/>
    </row>
    <row r="148" spans="1:20" ht="38.25" customHeight="1" x14ac:dyDescent="0.25">
      <c r="A148" s="16"/>
      <c r="B148" s="96" t="s">
        <v>185</v>
      </c>
      <c r="C148" s="5"/>
      <c r="D148" s="5"/>
      <c r="E148" s="115"/>
      <c r="F148" s="115"/>
      <c r="G148" s="115"/>
      <c r="H148" s="5"/>
      <c r="I148" s="5"/>
      <c r="J148" s="5"/>
      <c r="K148" s="5"/>
      <c r="L148" s="5"/>
      <c r="M148" s="5"/>
      <c r="N148" s="19"/>
      <c r="O148" s="19"/>
      <c r="P148" s="19"/>
      <c r="Q148" s="119"/>
      <c r="R148" s="119"/>
      <c r="S148" s="119"/>
      <c r="T148" s="5"/>
    </row>
    <row r="149" spans="1:20" ht="45" customHeight="1" x14ac:dyDescent="0.25">
      <c r="A149" s="16"/>
      <c r="B149" s="31" t="s">
        <v>186</v>
      </c>
      <c r="C149" s="5"/>
      <c r="D149" s="5"/>
      <c r="E149" s="115"/>
      <c r="F149" s="119"/>
      <c r="G149" s="119"/>
      <c r="H149" s="18"/>
      <c r="I149" s="18"/>
      <c r="J149" s="18"/>
      <c r="K149" s="18"/>
      <c r="L149" s="18"/>
      <c r="M149" s="29"/>
      <c r="N149" s="19"/>
      <c r="O149" s="19"/>
      <c r="P149" s="19"/>
      <c r="Q149" s="119"/>
      <c r="R149" s="119"/>
      <c r="S149" s="119"/>
      <c r="T149" s="20"/>
    </row>
    <row r="150" spans="1:20" ht="47.25" customHeight="1" x14ac:dyDescent="0.25">
      <c r="A150" s="16"/>
      <c r="B150" s="31" t="s">
        <v>187</v>
      </c>
      <c r="C150" s="5"/>
      <c r="D150" s="5"/>
      <c r="E150" s="115"/>
      <c r="F150" s="119"/>
      <c r="G150" s="119">
        <v>550</v>
      </c>
      <c r="H150" s="18"/>
      <c r="I150" s="18"/>
      <c r="J150" s="18"/>
      <c r="K150" s="18"/>
      <c r="L150" s="18"/>
      <c r="M150" s="29">
        <v>0</v>
      </c>
      <c r="N150" s="19"/>
      <c r="O150" s="19"/>
      <c r="P150" s="19">
        <v>590</v>
      </c>
      <c r="Q150" s="119"/>
      <c r="R150" s="119"/>
      <c r="S150" s="119">
        <v>620</v>
      </c>
      <c r="T150" s="20"/>
    </row>
    <row r="151" spans="1:20" s="95" customFormat="1" ht="29.25" customHeight="1" x14ac:dyDescent="0.25">
      <c r="A151" s="91"/>
      <c r="B151" s="90" t="s">
        <v>191</v>
      </c>
      <c r="C151" s="92"/>
      <c r="D151" s="92"/>
      <c r="E151" s="117">
        <f>E152+E153</f>
        <v>0</v>
      </c>
      <c r="F151" s="117">
        <f>F152+F153</f>
        <v>0</v>
      </c>
      <c r="G151" s="117">
        <f>G152+G153</f>
        <v>11024.96</v>
      </c>
      <c r="H151" s="97"/>
      <c r="I151" s="97"/>
      <c r="J151" s="97"/>
      <c r="K151" s="97"/>
      <c r="L151" s="92">
        <f t="shared" ref="L151:S151" si="44">L152+L153</f>
        <v>0</v>
      </c>
      <c r="M151" s="92">
        <f t="shared" si="44"/>
        <v>6398.2</v>
      </c>
      <c r="N151" s="138">
        <f t="shared" si="44"/>
        <v>0</v>
      </c>
      <c r="O151" s="138">
        <f t="shared" si="44"/>
        <v>0</v>
      </c>
      <c r="P151" s="138">
        <f t="shared" si="44"/>
        <v>10974.96</v>
      </c>
      <c r="Q151" s="117">
        <f t="shared" si="44"/>
        <v>0</v>
      </c>
      <c r="R151" s="117">
        <f t="shared" si="44"/>
        <v>0</v>
      </c>
      <c r="S151" s="117">
        <f t="shared" si="44"/>
        <v>11054.96</v>
      </c>
      <c r="T151" s="94"/>
    </row>
    <row r="152" spans="1:20" ht="62.25" customHeight="1" x14ac:dyDescent="0.25">
      <c r="A152" s="16" t="s">
        <v>193</v>
      </c>
      <c r="B152" s="17" t="s">
        <v>188</v>
      </c>
      <c r="C152" s="5"/>
      <c r="D152" s="5"/>
      <c r="E152" s="115"/>
      <c r="F152" s="119">
        <v>0</v>
      </c>
      <c r="G152" s="119">
        <v>10854.96</v>
      </c>
      <c r="H152" s="18"/>
      <c r="I152" s="18"/>
      <c r="J152" s="18"/>
      <c r="K152" s="18"/>
      <c r="L152" s="18"/>
      <c r="M152" s="18">
        <v>6398.2</v>
      </c>
      <c r="N152" s="19"/>
      <c r="O152" s="19"/>
      <c r="P152" s="19">
        <v>10854.96</v>
      </c>
      <c r="Q152" s="119"/>
      <c r="R152" s="119"/>
      <c r="S152" s="119">
        <v>10854.96</v>
      </c>
      <c r="T152" s="20"/>
    </row>
    <row r="153" spans="1:20" ht="33" customHeight="1" x14ac:dyDescent="0.25">
      <c r="A153" s="87"/>
      <c r="B153" s="31" t="s">
        <v>189</v>
      </c>
      <c r="C153" s="5"/>
      <c r="D153" s="5"/>
      <c r="E153" s="115"/>
      <c r="F153" s="119"/>
      <c r="G153" s="119">
        <v>170</v>
      </c>
      <c r="H153" s="18"/>
      <c r="I153" s="18"/>
      <c r="J153" s="18"/>
      <c r="K153" s="18"/>
      <c r="L153" s="18"/>
      <c r="M153" s="18">
        <v>0</v>
      </c>
      <c r="N153" s="19"/>
      <c r="O153" s="19"/>
      <c r="P153" s="19">
        <v>120</v>
      </c>
      <c r="Q153" s="119"/>
      <c r="R153" s="119"/>
      <c r="S153" s="119">
        <v>200</v>
      </c>
      <c r="T153" s="20"/>
    </row>
    <row r="154" spans="1:20" s="95" customFormat="1" ht="33" customHeight="1" x14ac:dyDescent="0.25">
      <c r="A154" s="91"/>
      <c r="B154" s="90" t="s">
        <v>190</v>
      </c>
      <c r="C154" s="92"/>
      <c r="D154" s="92"/>
      <c r="E154" s="117">
        <f>E155+E156</f>
        <v>0</v>
      </c>
      <c r="F154" s="117">
        <f>F155+F156</f>
        <v>0</v>
      </c>
      <c r="G154" s="117">
        <f>G155+G156</f>
        <v>3697</v>
      </c>
      <c r="H154" s="97"/>
      <c r="I154" s="97"/>
      <c r="J154" s="97"/>
      <c r="K154" s="97"/>
      <c r="L154" s="92">
        <f t="shared" ref="L154:S154" si="45">L155+L156</f>
        <v>0</v>
      </c>
      <c r="M154" s="92">
        <f t="shared" si="45"/>
        <v>1897</v>
      </c>
      <c r="N154" s="138">
        <f t="shared" si="45"/>
        <v>0</v>
      </c>
      <c r="O154" s="138">
        <f t="shared" si="45"/>
        <v>0</v>
      </c>
      <c r="P154" s="138">
        <f t="shared" si="45"/>
        <v>0</v>
      </c>
      <c r="Q154" s="117">
        <f t="shared" si="45"/>
        <v>0</v>
      </c>
      <c r="R154" s="117">
        <f t="shared" si="45"/>
        <v>0</v>
      </c>
      <c r="S154" s="117">
        <f t="shared" si="45"/>
        <v>0</v>
      </c>
      <c r="T154" s="94"/>
    </row>
    <row r="155" spans="1:20" ht="46.5" customHeight="1" x14ac:dyDescent="0.25">
      <c r="A155" s="16"/>
      <c r="B155" s="17" t="s">
        <v>192</v>
      </c>
      <c r="C155" s="5"/>
      <c r="D155" s="5"/>
      <c r="E155" s="115"/>
      <c r="F155" s="119"/>
      <c r="G155" s="119">
        <v>1749.5</v>
      </c>
      <c r="H155" s="18"/>
      <c r="I155" s="18"/>
      <c r="J155" s="18"/>
      <c r="K155" s="18"/>
      <c r="L155" s="18"/>
      <c r="M155" s="18">
        <v>1749.5</v>
      </c>
      <c r="N155" s="19"/>
      <c r="O155" s="19"/>
      <c r="P155" s="19"/>
      <c r="Q155" s="119"/>
      <c r="R155" s="119"/>
      <c r="S155" s="119"/>
      <c r="T155" s="20"/>
    </row>
    <row r="156" spans="1:20" ht="34.5" customHeight="1" x14ac:dyDescent="0.25">
      <c r="A156" s="16"/>
      <c r="B156" s="17" t="s">
        <v>194</v>
      </c>
      <c r="C156" s="5"/>
      <c r="D156" s="5"/>
      <c r="E156" s="115"/>
      <c r="F156" s="119"/>
      <c r="G156" s="119">
        <v>1947.5</v>
      </c>
      <c r="H156" s="18"/>
      <c r="I156" s="18"/>
      <c r="J156" s="18"/>
      <c r="K156" s="18"/>
      <c r="L156" s="18"/>
      <c r="M156" s="18">
        <v>147.5</v>
      </c>
      <c r="N156" s="19"/>
      <c r="O156" s="19"/>
      <c r="P156" s="19"/>
      <c r="Q156" s="119"/>
      <c r="R156" s="119"/>
      <c r="S156" s="119"/>
      <c r="T156" s="20"/>
    </row>
    <row r="157" spans="1:20" s="47" customFormat="1" ht="42.75" x14ac:dyDescent="0.2">
      <c r="A157" s="41" t="s">
        <v>63</v>
      </c>
      <c r="B157" s="88" t="s">
        <v>264</v>
      </c>
      <c r="C157" s="43"/>
      <c r="D157" s="43"/>
      <c r="E157" s="116">
        <f>E158+E164+E166</f>
        <v>0</v>
      </c>
      <c r="F157" s="116">
        <f>F158+F164+F166</f>
        <v>0</v>
      </c>
      <c r="G157" s="116">
        <f>G158+G164+G166</f>
        <v>150907.70000000001</v>
      </c>
      <c r="H157" s="12" t="e">
        <f>#REF!+#REF!+#REF!</f>
        <v>#REF!</v>
      </c>
      <c r="I157" s="12" t="e">
        <f>#REF!+#REF!+#REF!</f>
        <v>#REF!</v>
      </c>
      <c r="J157" s="12" t="e">
        <f>#REF!+#REF!+#REF!</f>
        <v>#REF!</v>
      </c>
      <c r="K157" s="12" t="e">
        <f>#REF!+#REF!</f>
        <v>#REF!</v>
      </c>
      <c r="L157" s="116">
        <f t="shared" ref="L157:S157" si="46">L158+L164+L166</f>
        <v>0</v>
      </c>
      <c r="M157" s="116">
        <f t="shared" si="46"/>
        <v>139775.9</v>
      </c>
      <c r="N157" s="37">
        <f t="shared" si="46"/>
        <v>0</v>
      </c>
      <c r="O157" s="37">
        <f t="shared" si="46"/>
        <v>0</v>
      </c>
      <c r="P157" s="37">
        <f t="shared" si="46"/>
        <v>156318.20000000001</v>
      </c>
      <c r="Q157" s="116">
        <f t="shared" si="46"/>
        <v>0</v>
      </c>
      <c r="R157" s="116">
        <f t="shared" si="46"/>
        <v>0</v>
      </c>
      <c r="S157" s="116">
        <f t="shared" si="46"/>
        <v>158709.70000000001</v>
      </c>
      <c r="T157" s="46"/>
    </row>
    <row r="158" spans="1:20" s="47" customFormat="1" ht="45" x14ac:dyDescent="0.2">
      <c r="A158" s="41"/>
      <c r="B158" s="86" t="s">
        <v>265</v>
      </c>
      <c r="C158" s="43"/>
      <c r="D158" s="43"/>
      <c r="E158" s="116">
        <f>E159+E160+E161+E162+E163</f>
        <v>0</v>
      </c>
      <c r="F158" s="116">
        <f>F159+F160+F161+F162+F163</f>
        <v>0</v>
      </c>
      <c r="G158" s="116">
        <f>G159+G160+G161+G162+G163</f>
        <v>26052.2</v>
      </c>
      <c r="H158" s="12"/>
      <c r="I158" s="12"/>
      <c r="J158" s="12"/>
      <c r="K158" s="12"/>
      <c r="L158" s="116">
        <f t="shared" ref="L158:S158" si="47">L159+L160+L161+L162+L163</f>
        <v>0</v>
      </c>
      <c r="M158" s="116">
        <f t="shared" si="47"/>
        <v>14920.4</v>
      </c>
      <c r="N158" s="37">
        <f t="shared" si="47"/>
        <v>0</v>
      </c>
      <c r="O158" s="37">
        <f t="shared" si="47"/>
        <v>0</v>
      </c>
      <c r="P158" s="37">
        <f t="shared" si="47"/>
        <v>25812.2</v>
      </c>
      <c r="Q158" s="116">
        <f t="shared" si="47"/>
        <v>0</v>
      </c>
      <c r="R158" s="116">
        <f t="shared" si="47"/>
        <v>0</v>
      </c>
      <c r="S158" s="116">
        <f t="shared" si="47"/>
        <v>25812.2</v>
      </c>
      <c r="T158" s="46"/>
    </row>
    <row r="159" spans="1:20" s="47" customFormat="1" ht="45" x14ac:dyDescent="0.2">
      <c r="A159" s="41"/>
      <c r="B159" s="31" t="s">
        <v>266</v>
      </c>
      <c r="C159" s="43"/>
      <c r="D159" s="43"/>
      <c r="E159" s="116"/>
      <c r="F159" s="118"/>
      <c r="G159" s="118"/>
      <c r="H159" s="12"/>
      <c r="I159" s="12"/>
      <c r="J159" s="12"/>
      <c r="K159" s="12"/>
      <c r="L159" s="12"/>
      <c r="M159" s="12"/>
      <c r="N159" s="13"/>
      <c r="O159" s="13"/>
      <c r="P159" s="13"/>
      <c r="Q159" s="118"/>
      <c r="R159" s="118"/>
      <c r="S159" s="118"/>
      <c r="T159" s="46"/>
    </row>
    <row r="160" spans="1:20" s="47" customFormat="1" ht="45" x14ac:dyDescent="0.2">
      <c r="A160" s="41"/>
      <c r="B160" s="31" t="s">
        <v>267</v>
      </c>
      <c r="C160" s="43"/>
      <c r="D160" s="43"/>
      <c r="E160" s="116"/>
      <c r="F160" s="118"/>
      <c r="G160" s="118"/>
      <c r="H160" s="12"/>
      <c r="I160" s="12"/>
      <c r="J160" s="12"/>
      <c r="K160" s="12"/>
      <c r="L160" s="12"/>
      <c r="M160" s="12"/>
      <c r="N160" s="13"/>
      <c r="O160" s="13"/>
      <c r="P160" s="13"/>
      <c r="Q160" s="118"/>
      <c r="R160" s="118"/>
      <c r="S160" s="118"/>
      <c r="T160" s="46"/>
    </row>
    <row r="161" spans="1:20" s="47" customFormat="1" ht="45" x14ac:dyDescent="0.2">
      <c r="A161" s="41"/>
      <c r="B161" s="31" t="s">
        <v>268</v>
      </c>
      <c r="C161" s="43"/>
      <c r="D161" s="43"/>
      <c r="E161" s="116"/>
      <c r="F161" s="118"/>
      <c r="G161" s="118"/>
      <c r="H161" s="12"/>
      <c r="I161" s="12"/>
      <c r="J161" s="12"/>
      <c r="K161" s="12"/>
      <c r="L161" s="12"/>
      <c r="M161" s="12"/>
      <c r="N161" s="13"/>
      <c r="O161" s="13"/>
      <c r="P161" s="13"/>
      <c r="Q161" s="118"/>
      <c r="R161" s="118"/>
      <c r="S161" s="118"/>
      <c r="T161" s="46"/>
    </row>
    <row r="162" spans="1:20" s="47" customFormat="1" ht="75" x14ac:dyDescent="0.2">
      <c r="A162" s="41"/>
      <c r="B162" s="31" t="s">
        <v>269</v>
      </c>
      <c r="C162" s="43"/>
      <c r="D162" s="43"/>
      <c r="E162" s="116"/>
      <c r="F162" s="118"/>
      <c r="G162" s="118"/>
      <c r="H162" s="12"/>
      <c r="I162" s="12"/>
      <c r="J162" s="12"/>
      <c r="K162" s="12"/>
      <c r="L162" s="12"/>
      <c r="M162" s="12"/>
      <c r="N162" s="13"/>
      <c r="O162" s="13"/>
      <c r="P162" s="13"/>
      <c r="Q162" s="118"/>
      <c r="R162" s="118"/>
      <c r="S162" s="118"/>
      <c r="T162" s="46"/>
    </row>
    <row r="163" spans="1:20" s="47" customFormat="1" ht="30" x14ac:dyDescent="0.2">
      <c r="A163" s="41"/>
      <c r="B163" s="31" t="s">
        <v>270</v>
      </c>
      <c r="C163" s="43"/>
      <c r="D163" s="43"/>
      <c r="E163" s="116"/>
      <c r="F163" s="118"/>
      <c r="G163" s="118">
        <v>26052.2</v>
      </c>
      <c r="H163" s="12"/>
      <c r="I163" s="12"/>
      <c r="J163" s="12"/>
      <c r="K163" s="12"/>
      <c r="L163" s="12"/>
      <c r="M163" s="12">
        <v>14920.4</v>
      </c>
      <c r="N163" s="13"/>
      <c r="O163" s="13"/>
      <c r="P163" s="13">
        <v>25812.2</v>
      </c>
      <c r="Q163" s="118"/>
      <c r="R163" s="118"/>
      <c r="S163" s="118">
        <v>25812.2</v>
      </c>
      <c r="T163" s="46"/>
    </row>
    <row r="164" spans="1:20" s="47" customFormat="1" ht="30" x14ac:dyDescent="0.2">
      <c r="A164" s="41"/>
      <c r="B164" s="86" t="s">
        <v>271</v>
      </c>
      <c r="C164" s="43"/>
      <c r="D164" s="43"/>
      <c r="E164" s="116">
        <f>E165</f>
        <v>0</v>
      </c>
      <c r="F164" s="116">
        <f>F165</f>
        <v>0</v>
      </c>
      <c r="G164" s="116">
        <f>G165</f>
        <v>124855.5</v>
      </c>
      <c r="H164" s="12"/>
      <c r="I164" s="12"/>
      <c r="J164" s="12"/>
      <c r="K164" s="12"/>
      <c r="L164" s="116">
        <f t="shared" ref="L164:S164" si="48">L165</f>
        <v>0</v>
      </c>
      <c r="M164" s="116">
        <f t="shared" si="48"/>
        <v>124855.5</v>
      </c>
      <c r="N164" s="37">
        <f t="shared" si="48"/>
        <v>0</v>
      </c>
      <c r="O164" s="37">
        <f t="shared" si="48"/>
        <v>0</v>
      </c>
      <c r="P164" s="37">
        <f t="shared" si="48"/>
        <v>130506</v>
      </c>
      <c r="Q164" s="116">
        <f t="shared" si="48"/>
        <v>0</v>
      </c>
      <c r="R164" s="116">
        <f t="shared" si="48"/>
        <v>0</v>
      </c>
      <c r="S164" s="116">
        <f t="shared" si="48"/>
        <v>132897.5</v>
      </c>
      <c r="T164" s="46"/>
    </row>
    <row r="165" spans="1:20" s="47" customFormat="1" ht="30" x14ac:dyDescent="0.2">
      <c r="A165" s="41"/>
      <c r="B165" s="31" t="s">
        <v>272</v>
      </c>
      <c r="C165" s="43"/>
      <c r="D165" s="43"/>
      <c r="E165" s="116"/>
      <c r="F165" s="116"/>
      <c r="G165" s="116">
        <v>124855.5</v>
      </c>
      <c r="H165" s="12"/>
      <c r="I165" s="12"/>
      <c r="J165" s="12"/>
      <c r="K165" s="12"/>
      <c r="L165" s="116"/>
      <c r="M165" s="116">
        <v>124855.5</v>
      </c>
      <c r="N165" s="37"/>
      <c r="O165" s="37"/>
      <c r="P165" s="37">
        <v>130506</v>
      </c>
      <c r="Q165" s="116"/>
      <c r="R165" s="116"/>
      <c r="S165" s="116">
        <v>132897.5</v>
      </c>
      <c r="T165" s="46"/>
    </row>
    <row r="166" spans="1:20" s="47" customFormat="1" ht="30" x14ac:dyDescent="0.2">
      <c r="A166" s="41"/>
      <c r="B166" s="86" t="s">
        <v>273</v>
      </c>
      <c r="C166" s="43"/>
      <c r="D166" s="43"/>
      <c r="E166" s="116">
        <f>E167</f>
        <v>0</v>
      </c>
      <c r="F166" s="116">
        <f>F167</f>
        <v>0</v>
      </c>
      <c r="G166" s="116">
        <f>G167</f>
        <v>0</v>
      </c>
      <c r="H166" s="12"/>
      <c r="I166" s="12"/>
      <c r="J166" s="12"/>
      <c r="K166" s="12"/>
      <c r="L166" s="116">
        <f t="shared" ref="L166:S166" si="49">L167</f>
        <v>0</v>
      </c>
      <c r="M166" s="116">
        <f t="shared" si="49"/>
        <v>0</v>
      </c>
      <c r="N166" s="37">
        <f t="shared" si="49"/>
        <v>0</v>
      </c>
      <c r="O166" s="37">
        <f t="shared" si="49"/>
        <v>0</v>
      </c>
      <c r="P166" s="37">
        <f t="shared" si="49"/>
        <v>0</v>
      </c>
      <c r="Q166" s="116">
        <f t="shared" si="49"/>
        <v>0</v>
      </c>
      <c r="R166" s="116">
        <f t="shared" si="49"/>
        <v>0</v>
      </c>
      <c r="S166" s="116">
        <f t="shared" si="49"/>
        <v>0</v>
      </c>
      <c r="T166" s="46"/>
    </row>
    <row r="167" spans="1:20" s="47" customFormat="1" ht="30" x14ac:dyDescent="0.2">
      <c r="A167" s="41"/>
      <c r="B167" s="31" t="s">
        <v>274</v>
      </c>
      <c r="C167" s="43"/>
      <c r="D167" s="43"/>
      <c r="E167" s="116"/>
      <c r="F167" s="118"/>
      <c r="G167" s="118"/>
      <c r="H167" s="12"/>
      <c r="I167" s="12"/>
      <c r="J167" s="12"/>
      <c r="K167" s="12"/>
      <c r="L167" s="12"/>
      <c r="M167" s="12"/>
      <c r="N167" s="13"/>
      <c r="O167" s="13"/>
      <c r="P167" s="13"/>
      <c r="Q167" s="118"/>
      <c r="R167" s="118"/>
      <c r="S167" s="118"/>
      <c r="T167" s="46"/>
    </row>
    <row r="168" spans="1:20" s="47" customFormat="1" ht="57" x14ac:dyDescent="0.2">
      <c r="A168" s="41" t="s">
        <v>64</v>
      </c>
      <c r="B168" s="88" t="s">
        <v>65</v>
      </c>
      <c r="C168" s="43"/>
      <c r="D168" s="43"/>
      <c r="E168" s="116">
        <f>E169+E170+E171+E172</f>
        <v>0</v>
      </c>
      <c r="F168" s="116">
        <f>F169+F170+F171+F172</f>
        <v>0</v>
      </c>
      <c r="G168" s="116">
        <f>G169+G170+G171+G172</f>
        <v>284383</v>
      </c>
      <c r="H168" s="12"/>
      <c r="I168" s="12"/>
      <c r="J168" s="12"/>
      <c r="K168" s="12"/>
      <c r="L168" s="116">
        <f t="shared" ref="L168:S168" si="50">L169+L170+L171+L172</f>
        <v>0</v>
      </c>
      <c r="M168" s="116">
        <f t="shared" si="50"/>
        <v>284383</v>
      </c>
      <c r="N168" s="37">
        <f t="shared" si="50"/>
        <v>0</v>
      </c>
      <c r="O168" s="37">
        <f t="shared" si="50"/>
        <v>0</v>
      </c>
      <c r="P168" s="37">
        <f t="shared" si="50"/>
        <v>285515.89999999997</v>
      </c>
      <c r="Q168" s="116">
        <f t="shared" si="50"/>
        <v>0</v>
      </c>
      <c r="R168" s="116">
        <f t="shared" si="50"/>
        <v>0</v>
      </c>
      <c r="S168" s="116">
        <f t="shared" si="50"/>
        <v>299056</v>
      </c>
      <c r="T168" s="46"/>
    </row>
    <row r="169" spans="1:20" s="47" customFormat="1" ht="60" x14ac:dyDescent="0.2">
      <c r="A169" s="41"/>
      <c r="B169" s="31" t="s">
        <v>260</v>
      </c>
      <c r="C169" s="43"/>
      <c r="D169" s="43"/>
      <c r="E169" s="116"/>
      <c r="F169" s="118"/>
      <c r="G169" s="118">
        <v>267717</v>
      </c>
      <c r="H169" s="12"/>
      <c r="I169" s="12"/>
      <c r="J169" s="12"/>
      <c r="K169" s="12"/>
      <c r="L169" s="12"/>
      <c r="M169" s="12">
        <v>267717</v>
      </c>
      <c r="N169" s="13"/>
      <c r="O169" s="13"/>
      <c r="P169" s="13">
        <v>274304.3</v>
      </c>
      <c r="Q169" s="118"/>
      <c r="R169" s="118"/>
      <c r="S169" s="118">
        <v>284991.59999999998</v>
      </c>
      <c r="T169" s="46"/>
    </row>
    <row r="170" spans="1:20" s="47" customFormat="1" ht="30.75" customHeight="1" x14ac:dyDescent="0.2">
      <c r="A170" s="41"/>
      <c r="B170" s="31" t="s">
        <v>261</v>
      </c>
      <c r="C170" s="43"/>
      <c r="D170" s="43"/>
      <c r="E170" s="116"/>
      <c r="F170" s="118"/>
      <c r="G170" s="118">
        <v>14666</v>
      </c>
      <c r="H170" s="12"/>
      <c r="I170" s="12"/>
      <c r="J170" s="12"/>
      <c r="K170" s="12"/>
      <c r="L170" s="12"/>
      <c r="M170" s="12">
        <v>14666</v>
      </c>
      <c r="N170" s="13"/>
      <c r="O170" s="13"/>
      <c r="P170" s="13">
        <v>11211.6</v>
      </c>
      <c r="Q170" s="118"/>
      <c r="R170" s="118"/>
      <c r="S170" s="118">
        <v>14064.4</v>
      </c>
      <c r="T170" s="46"/>
    </row>
    <row r="171" spans="1:20" s="47" customFormat="1" ht="90" x14ac:dyDescent="0.2">
      <c r="A171" s="41"/>
      <c r="B171" s="31" t="s">
        <v>262</v>
      </c>
      <c r="C171" s="43"/>
      <c r="D171" s="43"/>
      <c r="E171" s="116"/>
      <c r="F171" s="118"/>
      <c r="G171" s="118">
        <v>1000</v>
      </c>
      <c r="H171" s="12"/>
      <c r="I171" s="12"/>
      <c r="J171" s="12"/>
      <c r="K171" s="12"/>
      <c r="L171" s="12"/>
      <c r="M171" s="12">
        <v>1000</v>
      </c>
      <c r="N171" s="13"/>
      <c r="O171" s="13"/>
      <c r="P171" s="13">
        <v>0</v>
      </c>
      <c r="Q171" s="118"/>
      <c r="R171" s="118"/>
      <c r="S171" s="118"/>
      <c r="T171" s="46"/>
    </row>
    <row r="172" spans="1:20" s="47" customFormat="1" ht="45" x14ac:dyDescent="0.2">
      <c r="A172" s="41"/>
      <c r="B172" s="31" t="s">
        <v>263</v>
      </c>
      <c r="C172" s="43"/>
      <c r="D172" s="43"/>
      <c r="E172" s="116"/>
      <c r="F172" s="118"/>
      <c r="G172" s="118">
        <v>1000</v>
      </c>
      <c r="H172" s="12"/>
      <c r="I172" s="12"/>
      <c r="J172" s="12"/>
      <c r="K172" s="12"/>
      <c r="L172" s="12"/>
      <c r="M172" s="12">
        <v>1000</v>
      </c>
      <c r="N172" s="13"/>
      <c r="O172" s="13"/>
      <c r="P172" s="13">
        <v>0</v>
      </c>
      <c r="Q172" s="118"/>
      <c r="R172" s="118"/>
      <c r="S172" s="118"/>
      <c r="T172" s="46"/>
    </row>
    <row r="173" spans="1:20" s="15" customFormat="1" ht="28.5" x14ac:dyDescent="0.2">
      <c r="A173" s="8" t="s">
        <v>66</v>
      </c>
      <c r="B173" s="88" t="s">
        <v>67</v>
      </c>
      <c r="C173" s="10"/>
      <c r="D173" s="10"/>
      <c r="E173" s="116">
        <f>E174+E177+E181</f>
        <v>0</v>
      </c>
      <c r="F173" s="116">
        <f>F174+F177+F181</f>
        <v>23723.4</v>
      </c>
      <c r="G173" s="118">
        <f>G174+G177+G181</f>
        <v>132821.1</v>
      </c>
      <c r="H173" s="12" t="e">
        <f>#REF!</f>
        <v>#REF!</v>
      </c>
      <c r="I173" s="12" t="e">
        <f>#REF!</f>
        <v>#REF!</v>
      </c>
      <c r="J173" s="12" t="e">
        <f>#REF!</f>
        <v>#REF!</v>
      </c>
      <c r="K173" s="12" t="e">
        <f>#REF!</f>
        <v>#REF!</v>
      </c>
      <c r="L173" s="116">
        <f t="shared" ref="L173:T173" si="51">L174+L177+L181</f>
        <v>23723.4</v>
      </c>
      <c r="M173" s="116">
        <f t="shared" si="51"/>
        <v>61726.3</v>
      </c>
      <c r="N173" s="37">
        <f t="shared" si="51"/>
        <v>0</v>
      </c>
      <c r="O173" s="37">
        <f t="shared" si="51"/>
        <v>60997.8</v>
      </c>
      <c r="P173" s="37">
        <f t="shared" si="51"/>
        <v>142474.59999999998</v>
      </c>
      <c r="Q173" s="116">
        <f t="shared" si="51"/>
        <v>0</v>
      </c>
      <c r="R173" s="116">
        <f t="shared" si="51"/>
        <v>11597.8</v>
      </c>
      <c r="S173" s="116">
        <f t="shared" si="51"/>
        <v>149771</v>
      </c>
      <c r="T173" s="116">
        <f t="shared" si="51"/>
        <v>0</v>
      </c>
    </row>
    <row r="174" spans="1:20" s="15" customFormat="1" x14ac:dyDescent="0.2">
      <c r="A174" s="8"/>
      <c r="B174" s="86" t="s">
        <v>275</v>
      </c>
      <c r="C174" s="10"/>
      <c r="D174" s="10"/>
      <c r="E174" s="116">
        <f>E175+E176</f>
        <v>0</v>
      </c>
      <c r="F174" s="116">
        <f>F175+F176</f>
        <v>23723.4</v>
      </c>
      <c r="G174" s="116">
        <f>G175+G176</f>
        <v>42058.3</v>
      </c>
      <c r="H174" s="12"/>
      <c r="I174" s="12"/>
      <c r="J174" s="12"/>
      <c r="K174" s="12"/>
      <c r="L174" s="116">
        <f t="shared" ref="L174:T174" si="52">L175+L176</f>
        <v>23723.4</v>
      </c>
      <c r="M174" s="116">
        <f t="shared" si="52"/>
        <v>42058.3</v>
      </c>
      <c r="N174" s="37">
        <f t="shared" si="52"/>
        <v>0</v>
      </c>
      <c r="O174" s="37">
        <f t="shared" si="52"/>
        <v>60997.8</v>
      </c>
      <c r="P174" s="37">
        <f t="shared" si="52"/>
        <v>48892.800000000003</v>
      </c>
      <c r="Q174" s="116">
        <f t="shared" si="52"/>
        <v>0</v>
      </c>
      <c r="R174" s="116">
        <f t="shared" si="52"/>
        <v>11597.8</v>
      </c>
      <c r="S174" s="116">
        <f t="shared" si="52"/>
        <v>48892.800000000003</v>
      </c>
      <c r="T174" s="116">
        <f t="shared" si="52"/>
        <v>0</v>
      </c>
    </row>
    <row r="175" spans="1:20" s="15" customFormat="1" ht="30" x14ac:dyDescent="0.2">
      <c r="A175" s="8"/>
      <c r="B175" s="31" t="s">
        <v>276</v>
      </c>
      <c r="C175" s="10"/>
      <c r="D175" s="10"/>
      <c r="E175" s="116"/>
      <c r="F175" s="118">
        <v>12705</v>
      </c>
      <c r="G175" s="118">
        <v>669</v>
      </c>
      <c r="H175" s="12"/>
      <c r="I175" s="12"/>
      <c r="J175" s="12"/>
      <c r="K175" s="12"/>
      <c r="L175" s="12">
        <v>12705</v>
      </c>
      <c r="M175" s="12">
        <v>669</v>
      </c>
      <c r="N175" s="13"/>
      <c r="O175" s="13">
        <v>49400</v>
      </c>
      <c r="P175" s="13">
        <v>2600</v>
      </c>
      <c r="Q175" s="118"/>
      <c r="R175" s="118">
        <v>0</v>
      </c>
      <c r="S175" s="118"/>
      <c r="T175" s="14"/>
    </row>
    <row r="176" spans="1:20" s="15" customFormat="1" ht="45" x14ac:dyDescent="0.2">
      <c r="A176" s="8"/>
      <c r="B176" s="31" t="s">
        <v>277</v>
      </c>
      <c r="C176" s="10"/>
      <c r="D176" s="10"/>
      <c r="E176" s="116"/>
      <c r="F176" s="118">
        <v>11018.4</v>
      </c>
      <c r="G176" s="118">
        <v>41389.300000000003</v>
      </c>
      <c r="H176" s="12"/>
      <c r="I176" s="12"/>
      <c r="J176" s="12"/>
      <c r="K176" s="12"/>
      <c r="L176" s="12">
        <v>11018.4</v>
      </c>
      <c r="M176" s="12">
        <v>41389.300000000003</v>
      </c>
      <c r="N176" s="13"/>
      <c r="O176" s="13">
        <v>11597.8</v>
      </c>
      <c r="P176" s="13">
        <v>46292.800000000003</v>
      </c>
      <c r="Q176" s="118"/>
      <c r="R176" s="118">
        <v>11597.8</v>
      </c>
      <c r="S176" s="118">
        <v>48892.800000000003</v>
      </c>
      <c r="T176" s="14"/>
    </row>
    <row r="177" spans="1:20" s="15" customFormat="1" ht="75" x14ac:dyDescent="0.2">
      <c r="A177" s="8"/>
      <c r="B177" s="86" t="s">
        <v>278</v>
      </c>
      <c r="C177" s="10"/>
      <c r="D177" s="10"/>
      <c r="E177" s="116">
        <f>E178+E179+E180</f>
        <v>0</v>
      </c>
      <c r="F177" s="116">
        <f>F178+F179+F180</f>
        <v>0</v>
      </c>
      <c r="G177" s="118">
        <f>G178+G179+G180</f>
        <v>83089.3</v>
      </c>
      <c r="H177" s="12"/>
      <c r="I177" s="12"/>
      <c r="J177" s="12"/>
      <c r="K177" s="12"/>
      <c r="L177" s="116">
        <f t="shared" ref="L177:S177" si="53">L178+L179+L180</f>
        <v>0</v>
      </c>
      <c r="M177" s="116">
        <f t="shared" si="53"/>
        <v>15063.9</v>
      </c>
      <c r="N177" s="37">
        <f t="shared" si="53"/>
        <v>0</v>
      </c>
      <c r="O177" s="37">
        <f t="shared" si="53"/>
        <v>0</v>
      </c>
      <c r="P177" s="37">
        <f t="shared" si="53"/>
        <v>87908.299999999988</v>
      </c>
      <c r="Q177" s="116">
        <f t="shared" si="53"/>
        <v>0</v>
      </c>
      <c r="R177" s="116">
        <f t="shared" si="53"/>
        <v>0</v>
      </c>
      <c r="S177" s="116">
        <f t="shared" si="53"/>
        <v>95204.7</v>
      </c>
      <c r="T177" s="14"/>
    </row>
    <row r="178" spans="1:20" s="15" customFormat="1" ht="30" x14ac:dyDescent="0.2">
      <c r="A178" s="8"/>
      <c r="B178" s="31" t="s">
        <v>279</v>
      </c>
      <c r="C178" s="10"/>
      <c r="D178" s="10"/>
      <c r="E178" s="116"/>
      <c r="F178" s="118"/>
      <c r="G178" s="118">
        <v>12278.1</v>
      </c>
      <c r="H178" s="12"/>
      <c r="I178" s="12"/>
      <c r="J178" s="12"/>
      <c r="K178" s="12"/>
      <c r="L178" s="12"/>
      <c r="M178" s="12">
        <v>3014.6</v>
      </c>
      <c r="N178" s="13"/>
      <c r="O178" s="13"/>
      <c r="P178" s="13">
        <v>12990.1</v>
      </c>
      <c r="Q178" s="118"/>
      <c r="R178" s="118"/>
      <c r="S178" s="118">
        <v>14068.3</v>
      </c>
      <c r="T178" s="14"/>
    </row>
    <row r="179" spans="1:20" s="15" customFormat="1" ht="30" x14ac:dyDescent="0.2">
      <c r="A179" s="8"/>
      <c r="B179" s="31" t="s">
        <v>280</v>
      </c>
      <c r="C179" s="10"/>
      <c r="D179" s="10"/>
      <c r="E179" s="116"/>
      <c r="F179" s="118"/>
      <c r="G179" s="118">
        <v>48197.3</v>
      </c>
      <c r="H179" s="12"/>
      <c r="I179" s="12"/>
      <c r="J179" s="12"/>
      <c r="K179" s="12"/>
      <c r="L179" s="12"/>
      <c r="M179" s="12">
        <v>12049.3</v>
      </c>
      <c r="N179" s="13"/>
      <c r="O179" s="13"/>
      <c r="P179" s="13">
        <v>50992.7</v>
      </c>
      <c r="Q179" s="118"/>
      <c r="R179" s="118"/>
      <c r="S179" s="118">
        <v>55225.1</v>
      </c>
      <c r="T179" s="14"/>
    </row>
    <row r="180" spans="1:20" s="15" customFormat="1" ht="30" x14ac:dyDescent="0.2">
      <c r="A180" s="8"/>
      <c r="B180" s="31" t="s">
        <v>281</v>
      </c>
      <c r="C180" s="10"/>
      <c r="D180" s="10"/>
      <c r="E180" s="116"/>
      <c r="F180" s="118"/>
      <c r="G180" s="118">
        <v>22613.9</v>
      </c>
      <c r="H180" s="12"/>
      <c r="I180" s="12"/>
      <c r="J180" s="12"/>
      <c r="K180" s="12"/>
      <c r="L180" s="12"/>
      <c r="M180" s="12">
        <v>0</v>
      </c>
      <c r="N180" s="13"/>
      <c r="O180" s="13"/>
      <c r="P180" s="13">
        <v>23925.5</v>
      </c>
      <c r="Q180" s="118"/>
      <c r="R180" s="118"/>
      <c r="S180" s="118">
        <v>25911.3</v>
      </c>
      <c r="T180" s="14"/>
    </row>
    <row r="181" spans="1:20" s="15" customFormat="1" ht="60" x14ac:dyDescent="0.2">
      <c r="A181" s="8"/>
      <c r="B181" s="86" t="s">
        <v>282</v>
      </c>
      <c r="C181" s="10"/>
      <c r="D181" s="10"/>
      <c r="E181" s="116">
        <f>E182</f>
        <v>0</v>
      </c>
      <c r="F181" s="116">
        <f>F182</f>
        <v>0</v>
      </c>
      <c r="G181" s="116">
        <f>G182</f>
        <v>7673.5</v>
      </c>
      <c r="H181" s="12"/>
      <c r="I181" s="12"/>
      <c r="J181" s="12"/>
      <c r="K181" s="12"/>
      <c r="L181" s="116">
        <f t="shared" ref="L181:S181" si="54">L182</f>
        <v>0</v>
      </c>
      <c r="M181" s="116">
        <f t="shared" si="54"/>
        <v>4604.1000000000004</v>
      </c>
      <c r="N181" s="37">
        <f t="shared" si="54"/>
        <v>0</v>
      </c>
      <c r="O181" s="37">
        <f t="shared" si="54"/>
        <v>0</v>
      </c>
      <c r="P181" s="37">
        <f t="shared" si="54"/>
        <v>5673.5</v>
      </c>
      <c r="Q181" s="116">
        <f t="shared" si="54"/>
        <v>0</v>
      </c>
      <c r="R181" s="116">
        <f t="shared" si="54"/>
        <v>0</v>
      </c>
      <c r="S181" s="116">
        <f t="shared" si="54"/>
        <v>5673.5</v>
      </c>
      <c r="T181" s="14"/>
    </row>
    <row r="182" spans="1:20" s="15" customFormat="1" ht="60" x14ac:dyDescent="0.2">
      <c r="A182" s="8"/>
      <c r="B182" s="31" t="s">
        <v>283</v>
      </c>
      <c r="C182" s="10"/>
      <c r="D182" s="10"/>
      <c r="E182" s="116"/>
      <c r="F182" s="118"/>
      <c r="G182" s="118">
        <v>7673.5</v>
      </c>
      <c r="H182" s="12"/>
      <c r="I182" s="12"/>
      <c r="J182" s="12"/>
      <c r="K182" s="12"/>
      <c r="L182" s="12"/>
      <c r="M182" s="12">
        <v>4604.1000000000004</v>
      </c>
      <c r="N182" s="13"/>
      <c r="O182" s="13"/>
      <c r="P182" s="13">
        <v>5673.5</v>
      </c>
      <c r="Q182" s="118"/>
      <c r="R182" s="118"/>
      <c r="S182" s="118">
        <v>5673.5</v>
      </c>
      <c r="T182" s="14"/>
    </row>
    <row r="183" spans="1:20" s="15" customFormat="1" ht="62.25" customHeight="1" x14ac:dyDescent="0.2">
      <c r="A183" s="8" t="s">
        <v>68</v>
      </c>
      <c r="B183" s="88" t="s">
        <v>69</v>
      </c>
      <c r="C183" s="10"/>
      <c r="D183" s="10"/>
      <c r="E183" s="116">
        <f>E184+E186+E189+E191+E193+E195+E197</f>
        <v>0</v>
      </c>
      <c r="F183" s="116">
        <f>F184+F186+F189+F191+F193+F195+F197</f>
        <v>52180</v>
      </c>
      <c r="G183" s="116">
        <f>G184+G186+G189+G191+G193+G195+G197</f>
        <v>0</v>
      </c>
      <c r="H183" s="12">
        <f t="shared" ref="H183:K183" si="55">H185+H187+H189+H190+H191+H194</f>
        <v>0</v>
      </c>
      <c r="I183" s="12">
        <f t="shared" si="55"/>
        <v>0</v>
      </c>
      <c r="J183" s="12">
        <f t="shared" si="55"/>
        <v>0</v>
      </c>
      <c r="K183" s="12">
        <f t="shared" si="55"/>
        <v>0</v>
      </c>
      <c r="L183" s="116">
        <f t="shared" ref="L183:S183" si="56">L184+L186+L189+L191+L193+L195+L197</f>
        <v>52180</v>
      </c>
      <c r="M183" s="116">
        <f t="shared" si="56"/>
        <v>0</v>
      </c>
      <c r="N183" s="37">
        <f t="shared" si="56"/>
        <v>0</v>
      </c>
      <c r="O183" s="37">
        <f t="shared" si="56"/>
        <v>58929.8</v>
      </c>
      <c r="P183" s="37">
        <f t="shared" si="56"/>
        <v>0</v>
      </c>
      <c r="Q183" s="116">
        <f t="shared" si="56"/>
        <v>0</v>
      </c>
      <c r="R183" s="116">
        <f t="shared" si="56"/>
        <v>58729.8</v>
      </c>
      <c r="S183" s="116">
        <f t="shared" si="56"/>
        <v>0</v>
      </c>
      <c r="T183" s="14"/>
    </row>
    <row r="184" spans="1:20" s="65" customFormat="1" ht="45" x14ac:dyDescent="0.2">
      <c r="A184" s="61" t="s">
        <v>70</v>
      </c>
      <c r="B184" s="86" t="s">
        <v>284</v>
      </c>
      <c r="C184" s="62"/>
      <c r="D184" s="62"/>
      <c r="E184" s="116">
        <f>E185</f>
        <v>0</v>
      </c>
      <c r="F184" s="116">
        <f>F185</f>
        <v>606.20000000000005</v>
      </c>
      <c r="G184" s="116">
        <f>G185</f>
        <v>0</v>
      </c>
      <c r="H184" s="63"/>
      <c r="I184" s="63"/>
      <c r="J184" s="63"/>
      <c r="K184" s="63"/>
      <c r="L184" s="116">
        <f t="shared" ref="L184:S184" si="57">L185</f>
        <v>606.20000000000005</v>
      </c>
      <c r="M184" s="116">
        <f t="shared" si="57"/>
        <v>0</v>
      </c>
      <c r="N184" s="37">
        <f t="shared" si="57"/>
        <v>0</v>
      </c>
      <c r="O184" s="37">
        <f t="shared" si="57"/>
        <v>500</v>
      </c>
      <c r="P184" s="37">
        <f t="shared" si="57"/>
        <v>0</v>
      </c>
      <c r="Q184" s="116">
        <f t="shared" si="57"/>
        <v>0</v>
      </c>
      <c r="R184" s="116">
        <f t="shared" si="57"/>
        <v>300</v>
      </c>
      <c r="S184" s="116">
        <f t="shared" si="57"/>
        <v>0</v>
      </c>
      <c r="T184" s="64"/>
    </row>
    <row r="185" spans="1:20" ht="45" x14ac:dyDescent="0.25">
      <c r="A185" s="16"/>
      <c r="B185" s="17" t="s">
        <v>285</v>
      </c>
      <c r="C185" s="5"/>
      <c r="D185" s="5"/>
      <c r="E185" s="115"/>
      <c r="F185" s="119">
        <v>606.20000000000005</v>
      </c>
      <c r="G185" s="119"/>
      <c r="H185" s="28"/>
      <c r="I185" s="29"/>
      <c r="J185" s="28"/>
      <c r="K185" s="29"/>
      <c r="L185" s="18">
        <v>606.20000000000005</v>
      </c>
      <c r="M185" s="29"/>
      <c r="N185" s="19"/>
      <c r="O185" s="19">
        <v>500</v>
      </c>
      <c r="P185" s="19"/>
      <c r="Q185" s="119"/>
      <c r="R185" s="119">
        <v>300</v>
      </c>
      <c r="S185" s="119"/>
      <c r="T185" s="20"/>
    </row>
    <row r="186" spans="1:20" ht="45" x14ac:dyDescent="0.25">
      <c r="A186" s="41"/>
      <c r="B186" s="90" t="s">
        <v>286</v>
      </c>
      <c r="C186" s="5"/>
      <c r="D186" s="5"/>
      <c r="E186" s="115">
        <f>E187+E188</f>
        <v>0</v>
      </c>
      <c r="F186" s="115">
        <f>F187+F188</f>
        <v>29105.9</v>
      </c>
      <c r="G186" s="115">
        <f>G187+G188</f>
        <v>0</v>
      </c>
      <c r="H186" s="28"/>
      <c r="I186" s="29"/>
      <c r="J186" s="28"/>
      <c r="K186" s="29"/>
      <c r="L186" s="115">
        <f t="shared" ref="L186:S186" si="58">L187+L188</f>
        <v>29105.9</v>
      </c>
      <c r="M186" s="115">
        <f t="shared" si="58"/>
        <v>0</v>
      </c>
      <c r="N186" s="7">
        <f t="shared" si="58"/>
        <v>0</v>
      </c>
      <c r="O186" s="7">
        <f t="shared" si="58"/>
        <v>40044.300000000003</v>
      </c>
      <c r="P186" s="7">
        <f t="shared" si="58"/>
        <v>0</v>
      </c>
      <c r="Q186" s="115">
        <f t="shared" si="58"/>
        <v>0</v>
      </c>
      <c r="R186" s="115">
        <f t="shared" si="58"/>
        <v>40044.300000000003</v>
      </c>
      <c r="S186" s="115">
        <f t="shared" si="58"/>
        <v>0</v>
      </c>
      <c r="T186" s="20"/>
    </row>
    <row r="187" spans="1:20" ht="30" x14ac:dyDescent="0.25">
      <c r="A187" s="58"/>
      <c r="B187" s="17" t="s">
        <v>287</v>
      </c>
      <c r="C187" s="5"/>
      <c r="D187" s="5"/>
      <c r="E187" s="115"/>
      <c r="F187" s="119">
        <v>8120</v>
      </c>
      <c r="G187" s="119"/>
      <c r="H187" s="28"/>
      <c r="I187" s="29"/>
      <c r="J187" s="28"/>
      <c r="K187" s="29"/>
      <c r="L187" s="18">
        <v>8120</v>
      </c>
      <c r="M187" s="29"/>
      <c r="N187" s="19"/>
      <c r="O187" s="19">
        <v>12320</v>
      </c>
      <c r="P187" s="19"/>
      <c r="Q187" s="119"/>
      <c r="R187" s="119">
        <v>12320</v>
      </c>
      <c r="S187" s="119"/>
      <c r="T187" s="20"/>
    </row>
    <row r="188" spans="1:20" ht="30" x14ac:dyDescent="0.25">
      <c r="A188" s="58"/>
      <c r="B188" s="17" t="s">
        <v>288</v>
      </c>
      <c r="C188" s="5"/>
      <c r="D188" s="5"/>
      <c r="E188" s="115"/>
      <c r="F188" s="119">
        <v>20985.9</v>
      </c>
      <c r="G188" s="119"/>
      <c r="H188" s="28"/>
      <c r="I188" s="29"/>
      <c r="J188" s="28"/>
      <c r="K188" s="29"/>
      <c r="L188" s="18">
        <v>20985.9</v>
      </c>
      <c r="M188" s="29"/>
      <c r="N188" s="19"/>
      <c r="O188" s="19">
        <v>27724.3</v>
      </c>
      <c r="P188" s="19"/>
      <c r="Q188" s="119"/>
      <c r="R188" s="119">
        <v>27724.3</v>
      </c>
      <c r="S188" s="119"/>
      <c r="T188" s="20"/>
    </row>
    <row r="189" spans="1:20" ht="30" x14ac:dyDescent="0.25">
      <c r="A189" s="16"/>
      <c r="B189" s="90" t="s">
        <v>289</v>
      </c>
      <c r="C189" s="5"/>
      <c r="D189" s="5"/>
      <c r="E189" s="115">
        <f>E190</f>
        <v>0</v>
      </c>
      <c r="F189" s="115">
        <f>F190</f>
        <v>5423.9</v>
      </c>
      <c r="G189" s="115">
        <f>G190</f>
        <v>0</v>
      </c>
      <c r="H189" s="28"/>
      <c r="I189" s="29"/>
      <c r="J189" s="28"/>
      <c r="K189" s="29"/>
      <c r="L189" s="115">
        <f t="shared" ref="L189:S189" si="59">L190</f>
        <v>5423.9</v>
      </c>
      <c r="M189" s="115">
        <f t="shared" si="59"/>
        <v>0</v>
      </c>
      <c r="N189" s="7">
        <f t="shared" si="59"/>
        <v>0</v>
      </c>
      <c r="O189" s="7">
        <f t="shared" si="59"/>
        <v>3500</v>
      </c>
      <c r="P189" s="7">
        <f t="shared" si="59"/>
        <v>0</v>
      </c>
      <c r="Q189" s="115">
        <f t="shared" si="59"/>
        <v>0</v>
      </c>
      <c r="R189" s="115">
        <f t="shared" si="59"/>
        <v>3500</v>
      </c>
      <c r="S189" s="115">
        <f t="shared" si="59"/>
        <v>0</v>
      </c>
      <c r="T189" s="20"/>
    </row>
    <row r="190" spans="1:20" ht="30" x14ac:dyDescent="0.25">
      <c r="A190" s="16"/>
      <c r="B190" s="17" t="s">
        <v>290</v>
      </c>
      <c r="C190" s="5"/>
      <c r="D190" s="5"/>
      <c r="E190" s="115"/>
      <c r="F190" s="119">
        <v>5423.9</v>
      </c>
      <c r="G190" s="119"/>
      <c r="H190" s="28"/>
      <c r="I190" s="29"/>
      <c r="J190" s="28"/>
      <c r="K190" s="29"/>
      <c r="L190" s="18">
        <v>5423.9</v>
      </c>
      <c r="M190" s="29"/>
      <c r="N190" s="19"/>
      <c r="O190" s="19">
        <v>3500</v>
      </c>
      <c r="P190" s="19"/>
      <c r="Q190" s="119"/>
      <c r="R190" s="119">
        <v>3500</v>
      </c>
      <c r="S190" s="119"/>
      <c r="T190" s="20"/>
    </row>
    <row r="191" spans="1:20" ht="48" customHeight="1" x14ac:dyDescent="0.25">
      <c r="A191" s="16"/>
      <c r="B191" s="90" t="s">
        <v>291</v>
      </c>
      <c r="C191" s="5"/>
      <c r="D191" s="5"/>
      <c r="E191" s="115">
        <f>E192</f>
        <v>0</v>
      </c>
      <c r="F191" s="115">
        <f>F192</f>
        <v>12980.2</v>
      </c>
      <c r="G191" s="115">
        <f>G192</f>
        <v>0</v>
      </c>
      <c r="H191" s="28"/>
      <c r="I191" s="29"/>
      <c r="J191" s="28"/>
      <c r="K191" s="29"/>
      <c r="L191" s="115">
        <f t="shared" ref="L191:S191" si="60">L192</f>
        <v>12980.2</v>
      </c>
      <c r="M191" s="115">
        <f t="shared" si="60"/>
        <v>0</v>
      </c>
      <c r="N191" s="7">
        <f t="shared" si="60"/>
        <v>0</v>
      </c>
      <c r="O191" s="7">
        <f t="shared" si="60"/>
        <v>10481.4</v>
      </c>
      <c r="P191" s="7">
        <f t="shared" si="60"/>
        <v>0</v>
      </c>
      <c r="Q191" s="115">
        <f t="shared" si="60"/>
        <v>0</v>
      </c>
      <c r="R191" s="115">
        <f t="shared" si="60"/>
        <v>10481.4</v>
      </c>
      <c r="S191" s="115">
        <f t="shared" si="60"/>
        <v>0</v>
      </c>
      <c r="T191" s="20"/>
    </row>
    <row r="192" spans="1:20" ht="45.75" customHeight="1" x14ac:dyDescent="0.25">
      <c r="A192" s="16"/>
      <c r="B192" s="113" t="s">
        <v>292</v>
      </c>
      <c r="C192" s="5"/>
      <c r="D192" s="5"/>
      <c r="E192" s="115"/>
      <c r="F192" s="119">
        <v>12980.2</v>
      </c>
      <c r="G192" s="119"/>
      <c r="H192" s="28"/>
      <c r="I192" s="29"/>
      <c r="J192" s="28"/>
      <c r="K192" s="29"/>
      <c r="L192" s="18">
        <v>12980.2</v>
      </c>
      <c r="M192" s="29"/>
      <c r="N192" s="19"/>
      <c r="O192" s="19">
        <v>10481.4</v>
      </c>
      <c r="P192" s="19"/>
      <c r="Q192" s="119"/>
      <c r="R192" s="119">
        <v>10481.4</v>
      </c>
      <c r="S192" s="119"/>
      <c r="T192" s="20"/>
    </row>
    <row r="193" spans="1:20" ht="30" x14ac:dyDescent="0.25">
      <c r="A193" s="16"/>
      <c r="B193" s="90" t="s">
        <v>293</v>
      </c>
      <c r="C193" s="5"/>
      <c r="D193" s="5"/>
      <c r="E193" s="115">
        <f>E194</f>
        <v>0</v>
      </c>
      <c r="F193" s="115">
        <f>F194</f>
        <v>3800</v>
      </c>
      <c r="G193" s="115">
        <f>G194</f>
        <v>0</v>
      </c>
      <c r="H193" s="28"/>
      <c r="I193" s="29"/>
      <c r="J193" s="28"/>
      <c r="K193" s="29"/>
      <c r="L193" s="115">
        <f t="shared" ref="L193:S193" si="61">L194</f>
        <v>3800</v>
      </c>
      <c r="M193" s="115">
        <f t="shared" si="61"/>
        <v>0</v>
      </c>
      <c r="N193" s="7">
        <f t="shared" si="61"/>
        <v>0</v>
      </c>
      <c r="O193" s="7">
        <f t="shared" si="61"/>
        <v>2604.1</v>
      </c>
      <c r="P193" s="7">
        <f t="shared" si="61"/>
        <v>0</v>
      </c>
      <c r="Q193" s="115">
        <f t="shared" si="61"/>
        <v>0</v>
      </c>
      <c r="R193" s="115">
        <f t="shared" si="61"/>
        <v>2604.1</v>
      </c>
      <c r="S193" s="115">
        <f t="shared" si="61"/>
        <v>0</v>
      </c>
      <c r="T193" s="20"/>
    </row>
    <row r="194" spans="1:20" ht="33.75" customHeight="1" x14ac:dyDescent="0.25">
      <c r="A194" s="16"/>
      <c r="B194" s="17" t="s">
        <v>294</v>
      </c>
      <c r="C194" s="5"/>
      <c r="D194" s="5"/>
      <c r="E194" s="115"/>
      <c r="F194" s="119">
        <v>3800</v>
      </c>
      <c r="G194" s="119"/>
      <c r="H194" s="18"/>
      <c r="I194" s="18"/>
      <c r="J194" s="18"/>
      <c r="K194" s="18"/>
      <c r="L194" s="18">
        <v>3800</v>
      </c>
      <c r="M194" s="29"/>
      <c r="N194" s="19"/>
      <c r="O194" s="19">
        <v>2604.1</v>
      </c>
      <c r="P194" s="19"/>
      <c r="Q194" s="119"/>
      <c r="R194" s="119">
        <v>2604.1</v>
      </c>
      <c r="S194" s="119"/>
      <c r="T194" s="20"/>
    </row>
    <row r="195" spans="1:20" ht="30" x14ac:dyDescent="0.25">
      <c r="A195" s="16"/>
      <c r="B195" s="90" t="s">
        <v>295</v>
      </c>
      <c r="C195" s="5"/>
      <c r="D195" s="5"/>
      <c r="E195" s="115">
        <f>E196</f>
        <v>0</v>
      </c>
      <c r="F195" s="115">
        <f>F196</f>
        <v>0</v>
      </c>
      <c r="G195" s="115">
        <f>G196</f>
        <v>0</v>
      </c>
      <c r="H195" s="18"/>
      <c r="I195" s="18"/>
      <c r="J195" s="18"/>
      <c r="K195" s="18"/>
      <c r="L195" s="115">
        <f t="shared" ref="L195:S195" si="62">L196</f>
        <v>0</v>
      </c>
      <c r="M195" s="115">
        <f t="shared" si="62"/>
        <v>0</v>
      </c>
      <c r="N195" s="7">
        <f t="shared" si="62"/>
        <v>0</v>
      </c>
      <c r="O195" s="7">
        <f t="shared" si="62"/>
        <v>1536.2</v>
      </c>
      <c r="P195" s="7">
        <f t="shared" si="62"/>
        <v>0</v>
      </c>
      <c r="Q195" s="115">
        <f t="shared" si="62"/>
        <v>0</v>
      </c>
      <c r="R195" s="115">
        <f t="shared" si="62"/>
        <v>1536.2</v>
      </c>
      <c r="S195" s="115">
        <f t="shared" si="62"/>
        <v>0</v>
      </c>
      <c r="T195" s="20"/>
    </row>
    <row r="196" spans="1:20" ht="30" x14ac:dyDescent="0.25">
      <c r="A196" s="16"/>
      <c r="B196" s="113" t="s">
        <v>296</v>
      </c>
      <c r="C196" s="5"/>
      <c r="D196" s="5"/>
      <c r="E196" s="115"/>
      <c r="F196" s="119"/>
      <c r="G196" s="119"/>
      <c r="H196" s="18"/>
      <c r="I196" s="18"/>
      <c r="J196" s="18"/>
      <c r="K196" s="18"/>
      <c r="L196" s="18"/>
      <c r="M196" s="29"/>
      <c r="N196" s="19"/>
      <c r="O196" s="19">
        <v>1536.2</v>
      </c>
      <c r="P196" s="19"/>
      <c r="Q196" s="119"/>
      <c r="R196" s="119">
        <v>1536.2</v>
      </c>
      <c r="S196" s="119"/>
      <c r="T196" s="20"/>
    </row>
    <row r="197" spans="1:20" ht="60" x14ac:dyDescent="0.25">
      <c r="A197" s="16"/>
      <c r="B197" s="90" t="s">
        <v>297</v>
      </c>
      <c r="C197" s="5"/>
      <c r="D197" s="5"/>
      <c r="E197" s="115">
        <f>E198</f>
        <v>0</v>
      </c>
      <c r="F197" s="115">
        <f>F198</f>
        <v>263.8</v>
      </c>
      <c r="G197" s="115">
        <f>G198</f>
        <v>0</v>
      </c>
      <c r="H197" s="18"/>
      <c r="I197" s="18"/>
      <c r="J197" s="18"/>
      <c r="K197" s="18"/>
      <c r="L197" s="115">
        <f t="shared" ref="L197:S197" si="63">L198</f>
        <v>263.8</v>
      </c>
      <c r="M197" s="115">
        <f t="shared" si="63"/>
        <v>0</v>
      </c>
      <c r="N197" s="7">
        <f t="shared" si="63"/>
        <v>0</v>
      </c>
      <c r="O197" s="7">
        <f t="shared" si="63"/>
        <v>263.8</v>
      </c>
      <c r="P197" s="7">
        <f t="shared" si="63"/>
        <v>0</v>
      </c>
      <c r="Q197" s="115">
        <f t="shared" si="63"/>
        <v>0</v>
      </c>
      <c r="R197" s="115">
        <f t="shared" si="63"/>
        <v>263.8</v>
      </c>
      <c r="S197" s="115">
        <f t="shared" si="63"/>
        <v>0</v>
      </c>
      <c r="T197" s="20"/>
    </row>
    <row r="198" spans="1:20" ht="30" x14ac:dyDescent="0.25">
      <c r="A198" s="16"/>
      <c r="B198" s="113" t="s">
        <v>298</v>
      </c>
      <c r="C198" s="5"/>
      <c r="D198" s="5"/>
      <c r="E198" s="115"/>
      <c r="F198" s="119">
        <v>263.8</v>
      </c>
      <c r="G198" s="119"/>
      <c r="H198" s="18"/>
      <c r="I198" s="18"/>
      <c r="J198" s="18"/>
      <c r="K198" s="18"/>
      <c r="L198" s="18">
        <v>263.8</v>
      </c>
      <c r="M198" s="29"/>
      <c r="N198" s="19"/>
      <c r="O198" s="19">
        <v>263.8</v>
      </c>
      <c r="P198" s="19"/>
      <c r="Q198" s="119"/>
      <c r="R198" s="119">
        <v>263.8</v>
      </c>
      <c r="S198" s="119"/>
      <c r="T198" s="20"/>
    </row>
    <row r="199" spans="1:20" s="47" customFormat="1" ht="57" x14ac:dyDescent="0.2">
      <c r="A199" s="41" t="s">
        <v>71</v>
      </c>
      <c r="B199" s="88" t="s">
        <v>72</v>
      </c>
      <c r="C199" s="43"/>
      <c r="D199" s="43"/>
      <c r="E199" s="116"/>
      <c r="F199" s="118">
        <f>F200</f>
        <v>2553</v>
      </c>
      <c r="G199" s="118"/>
      <c r="H199" s="12" t="e">
        <f>#REF!</f>
        <v>#REF!</v>
      </c>
      <c r="I199" s="66"/>
      <c r="J199" s="12" t="e">
        <f>#REF!</f>
        <v>#REF!</v>
      </c>
      <c r="K199" s="66"/>
      <c r="L199" s="12">
        <f>L200</f>
        <v>2553</v>
      </c>
      <c r="M199" s="66"/>
      <c r="N199" s="13"/>
      <c r="O199" s="13">
        <f>O200</f>
        <v>2553</v>
      </c>
      <c r="P199" s="13">
        <f>P200</f>
        <v>0</v>
      </c>
      <c r="Q199" s="118"/>
      <c r="R199" s="118">
        <f>R200</f>
        <v>2553</v>
      </c>
      <c r="S199" s="118"/>
      <c r="T199" s="46"/>
    </row>
    <row r="200" spans="1:20" s="47" customFormat="1" ht="85.5" x14ac:dyDescent="0.2">
      <c r="A200" s="41" t="s">
        <v>73</v>
      </c>
      <c r="B200" s="67" t="s">
        <v>74</v>
      </c>
      <c r="C200" s="43"/>
      <c r="D200" s="43"/>
      <c r="E200" s="116"/>
      <c r="F200" s="118">
        <f>F201</f>
        <v>2553</v>
      </c>
      <c r="G200" s="118"/>
      <c r="H200" s="12"/>
      <c r="I200" s="66"/>
      <c r="J200" s="12"/>
      <c r="K200" s="66"/>
      <c r="L200" s="12">
        <f>L201</f>
        <v>2553</v>
      </c>
      <c r="M200" s="66"/>
      <c r="N200" s="13"/>
      <c r="O200" s="13">
        <f t="shared" ref="O200:R200" si="64">O201</f>
        <v>2553</v>
      </c>
      <c r="P200" s="13">
        <f t="shared" si="64"/>
        <v>0</v>
      </c>
      <c r="Q200" s="118"/>
      <c r="R200" s="118">
        <f t="shared" si="64"/>
        <v>2553</v>
      </c>
      <c r="S200" s="118"/>
      <c r="T200" s="46"/>
    </row>
    <row r="201" spans="1:20" s="47" customFormat="1" ht="60" x14ac:dyDescent="0.2">
      <c r="A201" s="41" t="s">
        <v>75</v>
      </c>
      <c r="B201" s="68" t="s">
        <v>76</v>
      </c>
      <c r="C201" s="43"/>
      <c r="D201" s="43"/>
      <c r="E201" s="116"/>
      <c r="F201" s="118">
        <f>F202+F203+F204+F205</f>
        <v>2553</v>
      </c>
      <c r="G201" s="118"/>
      <c r="H201" s="12"/>
      <c r="I201" s="66"/>
      <c r="J201" s="12"/>
      <c r="K201" s="66"/>
      <c r="L201" s="12">
        <f>L202+L203+L204+L205</f>
        <v>2553</v>
      </c>
      <c r="M201" s="66"/>
      <c r="N201" s="13"/>
      <c r="O201" s="13">
        <f>O202+O203+O204+O205</f>
        <v>2553</v>
      </c>
      <c r="P201" s="13">
        <f>P202+P203+P204+P205</f>
        <v>0</v>
      </c>
      <c r="Q201" s="118"/>
      <c r="R201" s="118">
        <f>R202+R203+R204+R205</f>
        <v>2553</v>
      </c>
      <c r="S201" s="118"/>
      <c r="T201" s="46"/>
    </row>
    <row r="202" spans="1:20" s="47" customFormat="1" ht="195" x14ac:dyDescent="0.2">
      <c r="A202" s="41" t="s">
        <v>77</v>
      </c>
      <c r="B202" s="129" t="s">
        <v>78</v>
      </c>
      <c r="C202" s="43">
        <v>100</v>
      </c>
      <c r="D202" s="43"/>
      <c r="E202" s="116"/>
      <c r="F202" s="118">
        <v>1619.2</v>
      </c>
      <c r="G202" s="118">
        <v>0</v>
      </c>
      <c r="H202" s="12"/>
      <c r="I202" s="66"/>
      <c r="J202" s="12"/>
      <c r="K202" s="66"/>
      <c r="L202" s="12">
        <v>1619.2</v>
      </c>
      <c r="M202" s="66"/>
      <c r="N202" s="13"/>
      <c r="O202" s="13">
        <v>1619.2</v>
      </c>
      <c r="P202" s="13"/>
      <c r="Q202" s="118"/>
      <c r="R202" s="118">
        <v>1619.2</v>
      </c>
      <c r="S202" s="118"/>
      <c r="T202" s="46"/>
    </row>
    <row r="203" spans="1:20" s="47" customFormat="1" ht="45" x14ac:dyDescent="0.2">
      <c r="A203" s="41" t="s">
        <v>79</v>
      </c>
      <c r="B203" s="129" t="s">
        <v>80</v>
      </c>
      <c r="C203" s="43">
        <v>100</v>
      </c>
      <c r="D203" s="43"/>
      <c r="E203" s="116"/>
      <c r="F203" s="118">
        <v>823.8</v>
      </c>
      <c r="G203" s="118"/>
      <c r="H203" s="12"/>
      <c r="I203" s="66"/>
      <c r="J203" s="12"/>
      <c r="K203" s="66"/>
      <c r="L203" s="12">
        <v>823.8</v>
      </c>
      <c r="M203" s="66"/>
      <c r="N203" s="13"/>
      <c r="O203" s="13">
        <v>823.8</v>
      </c>
      <c r="P203" s="13"/>
      <c r="Q203" s="118"/>
      <c r="R203" s="118">
        <v>823.8</v>
      </c>
      <c r="S203" s="118"/>
      <c r="T203" s="46"/>
    </row>
    <row r="204" spans="1:20" s="47" customFormat="1" ht="120" x14ac:dyDescent="0.2">
      <c r="A204" s="41" t="s">
        <v>81</v>
      </c>
      <c r="B204" s="129" t="s">
        <v>82</v>
      </c>
      <c r="C204" s="43">
        <v>100</v>
      </c>
      <c r="D204" s="43"/>
      <c r="E204" s="116"/>
      <c r="F204" s="118">
        <v>100</v>
      </c>
      <c r="G204" s="118"/>
      <c r="H204" s="12"/>
      <c r="I204" s="66"/>
      <c r="J204" s="12"/>
      <c r="K204" s="66"/>
      <c r="L204" s="12">
        <v>100</v>
      </c>
      <c r="M204" s="66"/>
      <c r="N204" s="13"/>
      <c r="O204" s="13">
        <v>100</v>
      </c>
      <c r="P204" s="13"/>
      <c r="Q204" s="118"/>
      <c r="R204" s="118">
        <v>100</v>
      </c>
      <c r="S204" s="118"/>
      <c r="T204" s="46"/>
    </row>
    <row r="205" spans="1:20" s="47" customFormat="1" ht="90" x14ac:dyDescent="0.2">
      <c r="A205" s="41" t="s">
        <v>83</v>
      </c>
      <c r="B205" s="129" t="s">
        <v>84</v>
      </c>
      <c r="C205" s="43">
        <v>100</v>
      </c>
      <c r="D205" s="43"/>
      <c r="E205" s="116"/>
      <c r="F205" s="118">
        <v>10</v>
      </c>
      <c r="G205" s="118"/>
      <c r="H205" s="12"/>
      <c r="I205" s="66"/>
      <c r="J205" s="12"/>
      <c r="K205" s="66"/>
      <c r="L205" s="12">
        <v>10</v>
      </c>
      <c r="M205" s="66"/>
      <c r="N205" s="13"/>
      <c r="O205" s="13">
        <v>10</v>
      </c>
      <c r="P205" s="13"/>
      <c r="Q205" s="118"/>
      <c r="R205" s="118">
        <v>10</v>
      </c>
      <c r="S205" s="118"/>
      <c r="T205" s="46"/>
    </row>
    <row r="206" spans="1:20" ht="28.5" x14ac:dyDescent="0.25">
      <c r="A206" s="16" t="s">
        <v>85</v>
      </c>
      <c r="B206" s="88" t="s">
        <v>86</v>
      </c>
      <c r="C206" s="10"/>
      <c r="D206" s="10"/>
      <c r="E206" s="116">
        <f>E207</f>
        <v>0</v>
      </c>
      <c r="F206" s="116">
        <f>F207</f>
        <v>0</v>
      </c>
      <c r="G206" s="116">
        <f>G207</f>
        <v>10277.200000000001</v>
      </c>
      <c r="H206" s="12"/>
      <c r="I206" s="12"/>
      <c r="J206" s="12"/>
      <c r="K206" s="12"/>
      <c r="L206" s="116">
        <f t="shared" ref="L206:S206" si="65">L207</f>
        <v>0</v>
      </c>
      <c r="M206" s="116">
        <f t="shared" si="65"/>
        <v>3701.9</v>
      </c>
      <c r="N206" s="37">
        <f t="shared" si="65"/>
        <v>0</v>
      </c>
      <c r="O206" s="37">
        <f t="shared" si="65"/>
        <v>0</v>
      </c>
      <c r="P206" s="37">
        <f t="shared" si="65"/>
        <v>7739.3</v>
      </c>
      <c r="Q206" s="116">
        <f t="shared" si="65"/>
        <v>0</v>
      </c>
      <c r="R206" s="116">
        <f t="shared" si="65"/>
        <v>0</v>
      </c>
      <c r="S206" s="116">
        <f t="shared" si="65"/>
        <v>8710</v>
      </c>
      <c r="T206" s="20"/>
    </row>
    <row r="207" spans="1:20" ht="60" x14ac:dyDescent="0.25">
      <c r="A207" s="16"/>
      <c r="B207" s="86" t="s">
        <v>302</v>
      </c>
      <c r="C207" s="10"/>
      <c r="D207" s="10"/>
      <c r="E207" s="116">
        <f>E208+E209+E210</f>
        <v>0</v>
      </c>
      <c r="F207" s="116">
        <f>F208+F209+F210</f>
        <v>0</v>
      </c>
      <c r="G207" s="116">
        <f>G208+G209+G210</f>
        <v>10277.200000000001</v>
      </c>
      <c r="H207" s="12"/>
      <c r="I207" s="12"/>
      <c r="J207" s="12"/>
      <c r="K207" s="12"/>
      <c r="L207" s="116">
        <f t="shared" ref="L207:S207" si="66">L208+L209+L210</f>
        <v>0</v>
      </c>
      <c r="M207" s="116">
        <f t="shared" si="66"/>
        <v>3701.9</v>
      </c>
      <c r="N207" s="37">
        <f t="shared" si="66"/>
        <v>0</v>
      </c>
      <c r="O207" s="37">
        <f t="shared" si="66"/>
        <v>0</v>
      </c>
      <c r="P207" s="37">
        <f t="shared" si="66"/>
        <v>7739.3</v>
      </c>
      <c r="Q207" s="116">
        <f t="shared" si="66"/>
        <v>0</v>
      </c>
      <c r="R207" s="116">
        <f t="shared" si="66"/>
        <v>0</v>
      </c>
      <c r="S207" s="116">
        <f t="shared" si="66"/>
        <v>8710</v>
      </c>
      <c r="T207" s="20"/>
    </row>
    <row r="208" spans="1:20" ht="31.5" customHeight="1" x14ac:dyDescent="0.25">
      <c r="A208" s="16"/>
      <c r="B208" s="31" t="s">
        <v>299</v>
      </c>
      <c r="C208" s="10"/>
      <c r="D208" s="10"/>
      <c r="E208" s="116"/>
      <c r="F208" s="118"/>
      <c r="G208" s="118">
        <v>1760.9</v>
      </c>
      <c r="H208" s="12"/>
      <c r="I208" s="12"/>
      <c r="J208" s="12"/>
      <c r="K208" s="12"/>
      <c r="L208" s="12"/>
      <c r="M208" s="12">
        <v>350</v>
      </c>
      <c r="N208" s="13"/>
      <c r="O208" s="13"/>
      <c r="P208" s="13">
        <v>629.79999999999995</v>
      </c>
      <c r="Q208" s="118"/>
      <c r="R208" s="118"/>
      <c r="S208" s="118">
        <v>629.79999999999995</v>
      </c>
      <c r="T208" s="20"/>
    </row>
    <row r="209" spans="1:20" ht="45" x14ac:dyDescent="0.25">
      <c r="A209" s="16"/>
      <c r="B209" s="31" t="s">
        <v>300</v>
      </c>
      <c r="C209" s="10"/>
      <c r="D209" s="10"/>
      <c r="E209" s="116"/>
      <c r="F209" s="118"/>
      <c r="G209" s="118">
        <v>2804.8</v>
      </c>
      <c r="H209" s="63"/>
      <c r="I209" s="63"/>
      <c r="J209" s="63"/>
      <c r="K209" s="63"/>
      <c r="L209" s="63"/>
      <c r="M209" s="63"/>
      <c r="N209" s="13"/>
      <c r="O209" s="13"/>
      <c r="P209" s="13">
        <v>1448</v>
      </c>
      <c r="Q209" s="118"/>
      <c r="R209" s="118"/>
      <c r="S209" s="118">
        <v>2418.6999999999998</v>
      </c>
      <c r="T209" s="20"/>
    </row>
    <row r="210" spans="1:20" ht="45" x14ac:dyDescent="0.25">
      <c r="A210" s="16"/>
      <c r="B210" s="31" t="s">
        <v>301</v>
      </c>
      <c r="C210" s="62"/>
      <c r="D210" s="62"/>
      <c r="E210" s="116"/>
      <c r="F210" s="118"/>
      <c r="G210" s="118">
        <v>5711.5</v>
      </c>
      <c r="H210" s="63"/>
      <c r="I210" s="63"/>
      <c r="J210" s="63"/>
      <c r="K210" s="63"/>
      <c r="L210" s="63"/>
      <c r="M210" s="63">
        <v>3351.9</v>
      </c>
      <c r="N210" s="13"/>
      <c r="O210" s="13"/>
      <c r="P210" s="13">
        <v>5661.5</v>
      </c>
      <c r="Q210" s="118"/>
      <c r="R210" s="118"/>
      <c r="S210" s="118">
        <v>5661.5</v>
      </c>
      <c r="T210" s="20"/>
    </row>
    <row r="211" spans="1:20" ht="42.75" x14ac:dyDescent="0.25">
      <c r="A211" s="16" t="s">
        <v>87</v>
      </c>
      <c r="B211" s="130" t="s">
        <v>88</v>
      </c>
      <c r="C211" s="10"/>
      <c r="D211" s="10"/>
      <c r="E211" s="116">
        <f>E212+E216+E219+E221</f>
        <v>0</v>
      </c>
      <c r="F211" s="116">
        <f>F212+F216+F219+F221</f>
        <v>91000</v>
      </c>
      <c r="G211" s="116">
        <f>G212+G216+G219+G221</f>
        <v>59237.2</v>
      </c>
      <c r="H211" s="12"/>
      <c r="I211" s="12"/>
      <c r="J211" s="12"/>
      <c r="K211" s="12"/>
      <c r="L211" s="116">
        <f t="shared" ref="L211:S211" si="67">L212+L216+L219+L221</f>
        <v>91000</v>
      </c>
      <c r="M211" s="116">
        <f t="shared" si="67"/>
        <v>26871.4</v>
      </c>
      <c r="N211" s="37">
        <f t="shared" si="67"/>
        <v>0</v>
      </c>
      <c r="O211" s="37">
        <f t="shared" si="67"/>
        <v>0</v>
      </c>
      <c r="P211" s="37">
        <f t="shared" si="67"/>
        <v>55660.100000000006</v>
      </c>
      <c r="Q211" s="116">
        <f t="shared" si="67"/>
        <v>0</v>
      </c>
      <c r="R211" s="116">
        <f t="shared" si="67"/>
        <v>0</v>
      </c>
      <c r="S211" s="116">
        <f t="shared" si="67"/>
        <v>57762.2</v>
      </c>
      <c r="T211" s="20"/>
    </row>
    <row r="212" spans="1:20" ht="30" x14ac:dyDescent="0.25">
      <c r="A212" s="16"/>
      <c r="B212" s="86" t="s">
        <v>303</v>
      </c>
      <c r="C212" s="6">
        <v>99</v>
      </c>
      <c r="D212" s="6">
        <v>1</v>
      </c>
      <c r="E212" s="115">
        <f>E213+E214+E215</f>
        <v>0</v>
      </c>
      <c r="F212" s="115">
        <f>F213+F214+F215</f>
        <v>91000</v>
      </c>
      <c r="G212" s="115">
        <f>G213+G214+G215</f>
        <v>919</v>
      </c>
      <c r="H212" s="28"/>
      <c r="I212" s="28"/>
      <c r="J212" s="28"/>
      <c r="K212" s="28"/>
      <c r="L212" s="115">
        <f t="shared" ref="L212:S212" si="68">L213+L214+L215</f>
        <v>91000</v>
      </c>
      <c r="M212" s="115">
        <f t="shared" si="68"/>
        <v>919</v>
      </c>
      <c r="N212" s="7">
        <f t="shared" si="68"/>
        <v>0</v>
      </c>
      <c r="O212" s="7">
        <f t="shared" si="68"/>
        <v>0</v>
      </c>
      <c r="P212" s="7">
        <f t="shared" si="68"/>
        <v>0</v>
      </c>
      <c r="Q212" s="115">
        <f t="shared" si="68"/>
        <v>0</v>
      </c>
      <c r="R212" s="115">
        <f t="shared" si="68"/>
        <v>0</v>
      </c>
      <c r="S212" s="115">
        <f t="shared" si="68"/>
        <v>0</v>
      </c>
      <c r="T212" s="20"/>
    </row>
    <row r="213" spans="1:20" ht="45" x14ac:dyDescent="0.25">
      <c r="A213" s="16"/>
      <c r="B213" s="31" t="s">
        <v>304</v>
      </c>
      <c r="C213" s="62"/>
      <c r="D213" s="62"/>
      <c r="E213" s="116"/>
      <c r="F213" s="118">
        <v>2970</v>
      </c>
      <c r="G213" s="119">
        <v>30</v>
      </c>
      <c r="H213" s="69"/>
      <c r="I213" s="69"/>
      <c r="J213" s="69"/>
      <c r="K213" s="69"/>
      <c r="L213" s="69">
        <v>2970</v>
      </c>
      <c r="M213" s="70">
        <v>30</v>
      </c>
      <c r="N213" s="54"/>
      <c r="O213" s="54"/>
      <c r="P213" s="54"/>
      <c r="Q213" s="122"/>
      <c r="R213" s="122"/>
      <c r="S213" s="122"/>
      <c r="T213" s="20"/>
    </row>
    <row r="214" spans="1:20" ht="30" x14ac:dyDescent="0.25">
      <c r="A214" s="16"/>
      <c r="B214" s="31" t="s">
        <v>305</v>
      </c>
      <c r="C214" s="62"/>
      <c r="D214" s="62"/>
      <c r="E214" s="116"/>
      <c r="F214" s="118">
        <v>79831.3</v>
      </c>
      <c r="G214" s="119">
        <v>806.2</v>
      </c>
      <c r="H214" s="18"/>
      <c r="I214" s="18"/>
      <c r="J214" s="18"/>
      <c r="K214" s="18"/>
      <c r="L214" s="18">
        <v>79831.3</v>
      </c>
      <c r="M214" s="18">
        <v>806.2</v>
      </c>
      <c r="N214" s="19"/>
      <c r="O214" s="19"/>
      <c r="P214" s="19"/>
      <c r="Q214" s="119"/>
      <c r="R214" s="119"/>
      <c r="S214" s="119"/>
      <c r="T214" s="20"/>
    </row>
    <row r="215" spans="1:20" ht="30" x14ac:dyDescent="0.25">
      <c r="A215" s="16"/>
      <c r="B215" s="31" t="s">
        <v>306</v>
      </c>
      <c r="C215" s="62"/>
      <c r="D215" s="62"/>
      <c r="E215" s="116"/>
      <c r="F215" s="118">
        <v>8198.7000000000007</v>
      </c>
      <c r="G215" s="119">
        <v>82.8</v>
      </c>
      <c r="H215" s="18"/>
      <c r="I215" s="18"/>
      <c r="J215" s="18"/>
      <c r="K215" s="18"/>
      <c r="L215" s="18">
        <v>8198.7000000000007</v>
      </c>
      <c r="M215" s="18">
        <v>82.8</v>
      </c>
      <c r="N215" s="19"/>
      <c r="O215" s="19"/>
      <c r="P215" s="19"/>
      <c r="Q215" s="119"/>
      <c r="R215" s="119"/>
      <c r="S215" s="119"/>
      <c r="T215" s="20"/>
    </row>
    <row r="216" spans="1:20" ht="45" x14ac:dyDescent="0.25">
      <c r="A216" s="16"/>
      <c r="B216" s="86" t="s">
        <v>307</v>
      </c>
      <c r="C216" s="62"/>
      <c r="D216" s="62"/>
      <c r="E216" s="116">
        <f>E217+E218</f>
        <v>0</v>
      </c>
      <c r="F216" s="116">
        <f>F217+F218</f>
        <v>0</v>
      </c>
      <c r="G216" s="116">
        <f>G217+G218</f>
        <v>17966.7</v>
      </c>
      <c r="H216" s="18"/>
      <c r="I216" s="18"/>
      <c r="J216" s="18"/>
      <c r="K216" s="18"/>
      <c r="L216" s="116">
        <f t="shared" ref="L216:S216" si="69">L217+L218</f>
        <v>0</v>
      </c>
      <c r="M216" s="116">
        <f t="shared" si="69"/>
        <v>12370</v>
      </c>
      <c r="N216" s="37">
        <f t="shared" si="69"/>
        <v>0</v>
      </c>
      <c r="O216" s="37">
        <f t="shared" si="69"/>
        <v>0</v>
      </c>
      <c r="P216" s="37">
        <f t="shared" si="69"/>
        <v>13116.7</v>
      </c>
      <c r="Q216" s="116">
        <f t="shared" si="69"/>
        <v>0</v>
      </c>
      <c r="R216" s="116">
        <f t="shared" si="69"/>
        <v>0</v>
      </c>
      <c r="S216" s="116">
        <f t="shared" si="69"/>
        <v>13116.7</v>
      </c>
      <c r="T216" s="20"/>
    </row>
    <row r="217" spans="1:20" ht="30" x14ac:dyDescent="0.25">
      <c r="A217" s="16"/>
      <c r="B217" s="31" t="s">
        <v>308</v>
      </c>
      <c r="C217" s="62"/>
      <c r="D217" s="62"/>
      <c r="E217" s="116"/>
      <c r="F217" s="118"/>
      <c r="G217" s="119">
        <v>17616.7</v>
      </c>
      <c r="H217" s="18"/>
      <c r="I217" s="18"/>
      <c r="J217" s="18"/>
      <c r="K217" s="18"/>
      <c r="L217" s="18"/>
      <c r="M217" s="18">
        <v>12370</v>
      </c>
      <c r="N217" s="19"/>
      <c r="O217" s="19"/>
      <c r="P217" s="19">
        <v>13116.7</v>
      </c>
      <c r="Q217" s="119"/>
      <c r="R217" s="119"/>
      <c r="S217" s="119">
        <v>13116.7</v>
      </c>
      <c r="T217" s="20"/>
    </row>
    <row r="218" spans="1:20" ht="30" x14ac:dyDescent="0.25">
      <c r="A218" s="16"/>
      <c r="B218" s="31" t="s">
        <v>309</v>
      </c>
      <c r="C218" s="62"/>
      <c r="D218" s="62"/>
      <c r="E218" s="116"/>
      <c r="F218" s="118"/>
      <c r="G218" s="119">
        <v>350</v>
      </c>
      <c r="H218" s="18"/>
      <c r="I218" s="18"/>
      <c r="J218" s="18"/>
      <c r="K218" s="18"/>
      <c r="L218" s="18"/>
      <c r="M218" s="18">
        <v>0</v>
      </c>
      <c r="N218" s="19"/>
      <c r="O218" s="19"/>
      <c r="P218" s="19"/>
      <c r="Q218" s="119"/>
      <c r="R218" s="119"/>
      <c r="S218" s="119"/>
      <c r="T218" s="20"/>
    </row>
    <row r="219" spans="1:20" ht="45" x14ac:dyDescent="0.25">
      <c r="A219" s="16"/>
      <c r="B219" s="86" t="s">
        <v>310</v>
      </c>
      <c r="C219" s="62"/>
      <c r="D219" s="62"/>
      <c r="E219" s="116">
        <f>E220</f>
        <v>0</v>
      </c>
      <c r="F219" s="116">
        <f>F220</f>
        <v>0</v>
      </c>
      <c r="G219" s="116">
        <f>G220</f>
        <v>39851.5</v>
      </c>
      <c r="H219" s="18"/>
      <c r="I219" s="18"/>
      <c r="J219" s="18"/>
      <c r="K219" s="18"/>
      <c r="L219" s="116">
        <f t="shared" ref="L219:S219" si="70">L220</f>
        <v>0</v>
      </c>
      <c r="M219" s="116">
        <f t="shared" si="70"/>
        <v>13582.4</v>
      </c>
      <c r="N219" s="37">
        <f t="shared" si="70"/>
        <v>0</v>
      </c>
      <c r="O219" s="37">
        <f t="shared" si="70"/>
        <v>0</v>
      </c>
      <c r="P219" s="37">
        <f t="shared" si="70"/>
        <v>42043.4</v>
      </c>
      <c r="Q219" s="116">
        <f t="shared" si="70"/>
        <v>0</v>
      </c>
      <c r="R219" s="116">
        <f t="shared" si="70"/>
        <v>0</v>
      </c>
      <c r="S219" s="116">
        <f t="shared" si="70"/>
        <v>44145.5</v>
      </c>
      <c r="T219" s="20"/>
    </row>
    <row r="220" spans="1:20" ht="60" x14ac:dyDescent="0.25">
      <c r="A220" s="16" t="s">
        <v>368</v>
      </c>
      <c r="B220" s="31" t="s">
        <v>311</v>
      </c>
      <c r="C220" s="62"/>
      <c r="D220" s="62"/>
      <c r="E220" s="116"/>
      <c r="F220" s="118"/>
      <c r="G220" s="119">
        <v>39851.5</v>
      </c>
      <c r="H220" s="18"/>
      <c r="I220" s="18"/>
      <c r="J220" s="18"/>
      <c r="K220" s="18"/>
      <c r="L220" s="18"/>
      <c r="M220" s="18">
        <v>13582.4</v>
      </c>
      <c r="N220" s="19"/>
      <c r="O220" s="19"/>
      <c r="P220" s="19">
        <v>42043.4</v>
      </c>
      <c r="Q220" s="119"/>
      <c r="R220" s="119"/>
      <c r="S220" s="119">
        <v>44145.5</v>
      </c>
      <c r="T220" s="20"/>
    </row>
    <row r="221" spans="1:20" ht="30" x14ac:dyDescent="0.25">
      <c r="A221" s="16"/>
      <c r="B221" s="86" t="s">
        <v>312</v>
      </c>
      <c r="C221" s="62"/>
      <c r="D221" s="62"/>
      <c r="E221" s="116">
        <f>E222</f>
        <v>0</v>
      </c>
      <c r="F221" s="116">
        <f>F222</f>
        <v>0</v>
      </c>
      <c r="G221" s="116">
        <f>G222</f>
        <v>500</v>
      </c>
      <c r="H221" s="18"/>
      <c r="I221" s="18"/>
      <c r="J221" s="18"/>
      <c r="K221" s="18"/>
      <c r="L221" s="116">
        <f t="shared" ref="L221:S221" si="71">L222</f>
        <v>0</v>
      </c>
      <c r="M221" s="116">
        <f t="shared" si="71"/>
        <v>0</v>
      </c>
      <c r="N221" s="37">
        <f t="shared" si="71"/>
        <v>0</v>
      </c>
      <c r="O221" s="37">
        <f t="shared" si="71"/>
        <v>0</v>
      </c>
      <c r="P221" s="37">
        <f t="shared" si="71"/>
        <v>500</v>
      </c>
      <c r="Q221" s="116">
        <f t="shared" si="71"/>
        <v>0</v>
      </c>
      <c r="R221" s="116">
        <f t="shared" si="71"/>
        <v>0</v>
      </c>
      <c r="S221" s="116">
        <f t="shared" si="71"/>
        <v>500</v>
      </c>
      <c r="T221" s="20"/>
    </row>
    <row r="222" spans="1:20" ht="45" x14ac:dyDescent="0.25">
      <c r="A222" s="16"/>
      <c r="B222" s="31" t="s">
        <v>313</v>
      </c>
      <c r="C222" s="62"/>
      <c r="D222" s="62"/>
      <c r="E222" s="116"/>
      <c r="F222" s="118"/>
      <c r="G222" s="119">
        <v>500</v>
      </c>
      <c r="H222" s="18"/>
      <c r="I222" s="18"/>
      <c r="J222" s="18"/>
      <c r="K222" s="18"/>
      <c r="L222" s="18"/>
      <c r="M222" s="18"/>
      <c r="N222" s="19"/>
      <c r="O222" s="19"/>
      <c r="P222" s="19">
        <v>500</v>
      </c>
      <c r="Q222" s="119"/>
      <c r="R222" s="119"/>
      <c r="S222" s="119">
        <v>500</v>
      </c>
      <c r="T222" s="20"/>
    </row>
    <row r="223" spans="1:20" ht="28.5" x14ac:dyDescent="0.25">
      <c r="A223" s="16" t="s">
        <v>89</v>
      </c>
      <c r="B223" s="88" t="s">
        <v>90</v>
      </c>
      <c r="C223" s="10"/>
      <c r="D223" s="10"/>
      <c r="E223" s="116">
        <f>E224+E226+E228</f>
        <v>0</v>
      </c>
      <c r="F223" s="116">
        <f>F224+F226+F228</f>
        <v>960</v>
      </c>
      <c r="G223" s="116">
        <f>G224+G226+G228</f>
        <v>205125.13</v>
      </c>
      <c r="H223" s="12"/>
      <c r="I223" s="12"/>
      <c r="J223" s="12"/>
      <c r="K223" s="12"/>
      <c r="L223" s="116">
        <f t="shared" ref="L223:S223" si="72">L224+L226+L228</f>
        <v>0</v>
      </c>
      <c r="M223" s="116">
        <f t="shared" si="72"/>
        <v>85194.8</v>
      </c>
      <c r="N223" s="37">
        <f t="shared" si="72"/>
        <v>0</v>
      </c>
      <c r="O223" s="37">
        <f t="shared" si="72"/>
        <v>0</v>
      </c>
      <c r="P223" s="37">
        <f t="shared" si="72"/>
        <v>196864.78</v>
      </c>
      <c r="Q223" s="116">
        <f t="shared" si="72"/>
        <v>0</v>
      </c>
      <c r="R223" s="116">
        <f t="shared" si="72"/>
        <v>0</v>
      </c>
      <c r="S223" s="116">
        <f t="shared" si="72"/>
        <v>210642.02</v>
      </c>
      <c r="T223" s="20"/>
    </row>
    <row r="224" spans="1:20" ht="30" x14ac:dyDescent="0.25">
      <c r="A224" s="16"/>
      <c r="B224" s="86" t="s">
        <v>314</v>
      </c>
      <c r="C224" s="10"/>
      <c r="D224" s="10"/>
      <c r="E224" s="116">
        <f>E225</f>
        <v>0</v>
      </c>
      <c r="F224" s="116">
        <f>F225</f>
        <v>0</v>
      </c>
      <c r="G224" s="116">
        <f>G225</f>
        <v>14506.71</v>
      </c>
      <c r="H224" s="12"/>
      <c r="I224" s="12"/>
      <c r="J224" s="12"/>
      <c r="K224" s="12"/>
      <c r="L224" s="116">
        <f t="shared" ref="L224:S224" si="73">L225</f>
        <v>0</v>
      </c>
      <c r="M224" s="116">
        <f t="shared" si="73"/>
        <v>416.4</v>
      </c>
      <c r="N224" s="37">
        <f t="shared" si="73"/>
        <v>0</v>
      </c>
      <c r="O224" s="37">
        <f t="shared" si="73"/>
        <v>0</v>
      </c>
      <c r="P224" s="37">
        <f t="shared" si="73"/>
        <v>1968.2</v>
      </c>
      <c r="Q224" s="116">
        <f t="shared" si="73"/>
        <v>0</v>
      </c>
      <c r="R224" s="116">
        <f t="shared" si="73"/>
        <v>0</v>
      </c>
      <c r="S224" s="116">
        <f t="shared" si="73"/>
        <v>2074.1</v>
      </c>
      <c r="T224" s="20"/>
    </row>
    <row r="225" spans="1:20" ht="120" x14ac:dyDescent="0.25">
      <c r="A225" s="16"/>
      <c r="B225" s="31" t="s">
        <v>315</v>
      </c>
      <c r="C225" s="10"/>
      <c r="D225" s="10"/>
      <c r="E225" s="116"/>
      <c r="F225" s="118"/>
      <c r="G225" s="118">
        <v>14506.71</v>
      </c>
      <c r="H225" s="12"/>
      <c r="I225" s="12"/>
      <c r="J225" s="12"/>
      <c r="K225" s="12"/>
      <c r="L225" s="12"/>
      <c r="M225" s="12">
        <v>416.4</v>
      </c>
      <c r="N225" s="13"/>
      <c r="O225" s="13"/>
      <c r="P225" s="13">
        <v>1968.2</v>
      </c>
      <c r="Q225" s="118"/>
      <c r="R225" s="118"/>
      <c r="S225" s="118">
        <v>2074.1</v>
      </c>
      <c r="T225" s="20"/>
    </row>
    <row r="226" spans="1:20" ht="47.25" customHeight="1" x14ac:dyDescent="0.25">
      <c r="A226" s="16"/>
      <c r="B226" s="86" t="s">
        <v>316</v>
      </c>
      <c r="C226" s="10"/>
      <c r="D226" s="10"/>
      <c r="E226" s="116">
        <f>E227</f>
        <v>0</v>
      </c>
      <c r="F226" s="116">
        <f>F227</f>
        <v>960</v>
      </c>
      <c r="G226" s="116">
        <f>G227</f>
        <v>184362.22</v>
      </c>
      <c r="H226" s="12"/>
      <c r="I226" s="12"/>
      <c r="J226" s="12"/>
      <c r="K226" s="12"/>
      <c r="L226" s="116">
        <f t="shared" ref="L226:S226" si="74">L227</f>
        <v>0</v>
      </c>
      <c r="M226" s="116">
        <f t="shared" si="74"/>
        <v>81324.3</v>
      </c>
      <c r="N226" s="37">
        <f t="shared" si="74"/>
        <v>0</v>
      </c>
      <c r="O226" s="37">
        <f t="shared" si="74"/>
        <v>0</v>
      </c>
      <c r="P226" s="37">
        <f t="shared" si="74"/>
        <v>188338.8</v>
      </c>
      <c r="Q226" s="116">
        <f t="shared" si="74"/>
        <v>0</v>
      </c>
      <c r="R226" s="116">
        <f t="shared" si="74"/>
        <v>0</v>
      </c>
      <c r="S226" s="116">
        <f t="shared" si="74"/>
        <v>202009.3</v>
      </c>
      <c r="T226" s="20"/>
    </row>
    <row r="227" spans="1:20" ht="60" x14ac:dyDescent="0.25">
      <c r="A227" s="16"/>
      <c r="B227" s="31" t="s">
        <v>317</v>
      </c>
      <c r="C227" s="10"/>
      <c r="D227" s="10"/>
      <c r="E227" s="116"/>
      <c r="F227" s="118">
        <v>960</v>
      </c>
      <c r="G227" s="118">
        <v>184362.22</v>
      </c>
      <c r="H227" s="12"/>
      <c r="I227" s="12"/>
      <c r="J227" s="12"/>
      <c r="K227" s="12"/>
      <c r="L227" s="12"/>
      <c r="M227" s="12">
        <v>81324.3</v>
      </c>
      <c r="N227" s="13"/>
      <c r="O227" s="13"/>
      <c r="P227" s="13">
        <v>188338.8</v>
      </c>
      <c r="Q227" s="118"/>
      <c r="R227" s="118"/>
      <c r="S227" s="118">
        <v>202009.3</v>
      </c>
      <c r="T227" s="20"/>
    </row>
    <row r="228" spans="1:20" ht="30" x14ac:dyDescent="0.25">
      <c r="A228" s="16"/>
      <c r="B228" s="86" t="s">
        <v>318</v>
      </c>
      <c r="C228" s="10"/>
      <c r="D228" s="10"/>
      <c r="E228" s="116">
        <f>E229</f>
        <v>0</v>
      </c>
      <c r="F228" s="116">
        <f>F229</f>
        <v>0</v>
      </c>
      <c r="G228" s="116">
        <f>G229</f>
        <v>6256.2</v>
      </c>
      <c r="H228" s="12"/>
      <c r="I228" s="12"/>
      <c r="J228" s="12"/>
      <c r="K228" s="12"/>
      <c r="L228" s="116">
        <f t="shared" ref="L228:S228" si="75">L229</f>
        <v>0</v>
      </c>
      <c r="M228" s="116">
        <f t="shared" si="75"/>
        <v>3454.1</v>
      </c>
      <c r="N228" s="37">
        <f t="shared" si="75"/>
        <v>0</v>
      </c>
      <c r="O228" s="37">
        <f t="shared" si="75"/>
        <v>0</v>
      </c>
      <c r="P228" s="37">
        <f t="shared" si="75"/>
        <v>6557.78</v>
      </c>
      <c r="Q228" s="116">
        <f t="shared" si="75"/>
        <v>0</v>
      </c>
      <c r="R228" s="116">
        <f t="shared" si="75"/>
        <v>0</v>
      </c>
      <c r="S228" s="116">
        <f t="shared" si="75"/>
        <v>6558.62</v>
      </c>
      <c r="T228" s="20"/>
    </row>
    <row r="229" spans="1:20" ht="44.25" customHeight="1" x14ac:dyDescent="0.25">
      <c r="A229" s="16"/>
      <c r="B229" s="31" t="s">
        <v>319</v>
      </c>
      <c r="C229" s="10"/>
      <c r="D229" s="10"/>
      <c r="E229" s="116"/>
      <c r="F229" s="118"/>
      <c r="G229" s="118">
        <v>6256.2</v>
      </c>
      <c r="H229" s="12"/>
      <c r="I229" s="12"/>
      <c r="J229" s="12"/>
      <c r="K229" s="12"/>
      <c r="L229" s="12"/>
      <c r="M229" s="12">
        <v>3454.1</v>
      </c>
      <c r="N229" s="13"/>
      <c r="O229" s="13"/>
      <c r="P229" s="13">
        <v>6557.78</v>
      </c>
      <c r="Q229" s="118"/>
      <c r="R229" s="118"/>
      <c r="S229" s="118">
        <v>6558.62</v>
      </c>
      <c r="T229" s="20"/>
    </row>
    <row r="230" spans="1:20" ht="42.75" x14ac:dyDescent="0.25">
      <c r="A230" s="16" t="s">
        <v>91</v>
      </c>
      <c r="B230" s="88" t="s">
        <v>92</v>
      </c>
      <c r="C230" s="10"/>
      <c r="D230" s="10"/>
      <c r="E230" s="116">
        <f>E231</f>
        <v>0</v>
      </c>
      <c r="F230" s="116">
        <f>F231</f>
        <v>0</v>
      </c>
      <c r="G230" s="116">
        <f>G231</f>
        <v>3058.5</v>
      </c>
      <c r="H230" s="12"/>
      <c r="I230" s="12"/>
      <c r="J230" s="12"/>
      <c r="K230" s="12"/>
      <c r="L230" s="116">
        <f t="shared" ref="L230:S230" si="76">L231</f>
        <v>0</v>
      </c>
      <c r="M230" s="116">
        <f t="shared" si="76"/>
        <v>2035.1</v>
      </c>
      <c r="N230" s="37">
        <f t="shared" si="76"/>
        <v>0</v>
      </c>
      <c r="O230" s="37">
        <f t="shared" si="76"/>
        <v>0</v>
      </c>
      <c r="P230" s="37">
        <f t="shared" si="76"/>
        <v>3058.5</v>
      </c>
      <c r="Q230" s="116">
        <f t="shared" si="76"/>
        <v>0</v>
      </c>
      <c r="R230" s="116">
        <f t="shared" si="76"/>
        <v>0</v>
      </c>
      <c r="S230" s="116">
        <f t="shared" si="76"/>
        <v>3058.5</v>
      </c>
      <c r="T230" s="20"/>
    </row>
    <row r="231" spans="1:20" ht="42.75" x14ac:dyDescent="0.25">
      <c r="A231" s="16"/>
      <c r="B231" s="128" t="s">
        <v>320</v>
      </c>
      <c r="C231" s="10"/>
      <c r="D231" s="10"/>
      <c r="E231" s="116">
        <f>E232+E233+E234+E235</f>
        <v>0</v>
      </c>
      <c r="F231" s="116">
        <f>F232+F233+F234+F235</f>
        <v>0</v>
      </c>
      <c r="G231" s="116">
        <f>G232+G233+G234+G235</f>
        <v>3058.5</v>
      </c>
      <c r="H231" s="12"/>
      <c r="I231" s="12"/>
      <c r="J231" s="12"/>
      <c r="K231" s="12"/>
      <c r="L231" s="116">
        <f t="shared" ref="L231:S231" si="77">L232+L233+L234+L235</f>
        <v>0</v>
      </c>
      <c r="M231" s="116">
        <f t="shared" si="77"/>
        <v>2035.1</v>
      </c>
      <c r="N231" s="37">
        <f t="shared" si="77"/>
        <v>0</v>
      </c>
      <c r="O231" s="37">
        <f t="shared" si="77"/>
        <v>0</v>
      </c>
      <c r="P231" s="37">
        <f t="shared" si="77"/>
        <v>3058.5</v>
      </c>
      <c r="Q231" s="116">
        <f t="shared" si="77"/>
        <v>0</v>
      </c>
      <c r="R231" s="116">
        <f t="shared" si="77"/>
        <v>0</v>
      </c>
      <c r="S231" s="116">
        <f t="shared" si="77"/>
        <v>3058.5</v>
      </c>
      <c r="T231" s="20"/>
    </row>
    <row r="232" spans="1:20" ht="45" x14ac:dyDescent="0.25">
      <c r="A232" s="16"/>
      <c r="B232" s="31" t="s">
        <v>322</v>
      </c>
      <c r="C232" s="10"/>
      <c r="D232" s="10"/>
      <c r="E232" s="116"/>
      <c r="F232" s="118"/>
      <c r="G232" s="118"/>
      <c r="H232" s="12"/>
      <c r="I232" s="12"/>
      <c r="J232" s="12"/>
      <c r="K232" s="12"/>
      <c r="L232" s="12"/>
      <c r="M232" s="12"/>
      <c r="N232" s="13"/>
      <c r="O232" s="13"/>
      <c r="P232" s="13"/>
      <c r="Q232" s="118"/>
      <c r="R232" s="118"/>
      <c r="S232" s="118"/>
      <c r="T232" s="20"/>
    </row>
    <row r="233" spans="1:20" ht="45" x14ac:dyDescent="0.25">
      <c r="A233" s="16"/>
      <c r="B233" s="31" t="s">
        <v>323</v>
      </c>
      <c r="C233" s="10"/>
      <c r="D233" s="10"/>
      <c r="E233" s="116"/>
      <c r="F233" s="118"/>
      <c r="G233" s="118"/>
      <c r="H233" s="12"/>
      <c r="I233" s="12"/>
      <c r="J233" s="12"/>
      <c r="K233" s="12"/>
      <c r="L233" s="12"/>
      <c r="M233" s="12"/>
      <c r="N233" s="13"/>
      <c r="O233" s="13"/>
      <c r="P233" s="13"/>
      <c r="Q233" s="118"/>
      <c r="R233" s="118"/>
      <c r="S233" s="118"/>
      <c r="T233" s="20"/>
    </row>
    <row r="234" spans="1:20" ht="45" x14ac:dyDescent="0.25">
      <c r="A234" s="16"/>
      <c r="B234" s="31" t="s">
        <v>324</v>
      </c>
      <c r="C234" s="10"/>
      <c r="D234" s="10"/>
      <c r="E234" s="116"/>
      <c r="F234" s="118"/>
      <c r="G234" s="118">
        <v>500</v>
      </c>
      <c r="H234" s="12"/>
      <c r="I234" s="12"/>
      <c r="J234" s="12"/>
      <c r="K234" s="12"/>
      <c r="L234" s="12"/>
      <c r="M234" s="12">
        <v>500</v>
      </c>
      <c r="N234" s="13"/>
      <c r="O234" s="13"/>
      <c r="P234" s="13">
        <v>500</v>
      </c>
      <c r="Q234" s="118"/>
      <c r="R234" s="118"/>
      <c r="S234" s="118">
        <v>500</v>
      </c>
      <c r="T234" s="20"/>
    </row>
    <row r="235" spans="1:20" ht="45.75" customHeight="1" x14ac:dyDescent="0.25">
      <c r="A235" s="16"/>
      <c r="B235" s="31" t="s">
        <v>321</v>
      </c>
      <c r="C235" s="10"/>
      <c r="D235" s="10"/>
      <c r="E235" s="116"/>
      <c r="F235" s="118"/>
      <c r="G235" s="118">
        <v>2558.5</v>
      </c>
      <c r="H235" s="12"/>
      <c r="I235" s="12"/>
      <c r="J235" s="12"/>
      <c r="K235" s="12"/>
      <c r="L235" s="12"/>
      <c r="M235" s="12">
        <v>1535.1</v>
      </c>
      <c r="N235" s="13"/>
      <c r="O235" s="13"/>
      <c r="P235" s="13">
        <v>2558.5</v>
      </c>
      <c r="Q235" s="118"/>
      <c r="R235" s="118"/>
      <c r="S235" s="118">
        <v>2558.5</v>
      </c>
      <c r="T235" s="20"/>
    </row>
    <row r="236" spans="1:20" s="47" customFormat="1" ht="57" x14ac:dyDescent="0.2">
      <c r="A236" s="41" t="s">
        <v>93</v>
      </c>
      <c r="B236" s="88" t="s">
        <v>94</v>
      </c>
      <c r="C236" s="43"/>
      <c r="D236" s="43"/>
      <c r="E236" s="116"/>
      <c r="F236" s="118">
        <f>F237+F243</f>
        <v>0</v>
      </c>
      <c r="G236" s="118">
        <f>G237+G243</f>
        <v>18225.599999999999</v>
      </c>
      <c r="H236" s="12" t="e">
        <f>#REF!</f>
        <v>#REF!</v>
      </c>
      <c r="I236" s="66"/>
      <c r="J236" s="12" t="e">
        <f>#REF!</f>
        <v>#REF!</v>
      </c>
      <c r="K236" s="66"/>
      <c r="L236" s="12">
        <f t="shared" ref="L236:S236" si="78">L237+L243</f>
        <v>0</v>
      </c>
      <c r="M236" s="12">
        <f t="shared" si="78"/>
        <v>12083.2</v>
      </c>
      <c r="N236" s="13"/>
      <c r="O236" s="13">
        <f t="shared" si="78"/>
        <v>0</v>
      </c>
      <c r="P236" s="13">
        <f t="shared" si="78"/>
        <v>18824.48</v>
      </c>
      <c r="Q236" s="118"/>
      <c r="R236" s="118">
        <f t="shared" si="78"/>
        <v>0</v>
      </c>
      <c r="S236" s="118">
        <f t="shared" si="78"/>
        <v>19046.73</v>
      </c>
      <c r="T236" s="46"/>
    </row>
    <row r="237" spans="1:20" ht="45" x14ac:dyDescent="0.25">
      <c r="A237" s="16" t="s">
        <v>95</v>
      </c>
      <c r="B237" s="90" t="s">
        <v>325</v>
      </c>
      <c r="C237" s="5"/>
      <c r="D237" s="5"/>
      <c r="E237" s="115"/>
      <c r="F237" s="119">
        <f>F238+F239+F240+F241+F242</f>
        <v>0</v>
      </c>
      <c r="G237" s="119">
        <f>G238+G239+G240+G241+G242</f>
        <v>8017.15</v>
      </c>
      <c r="H237" s="28"/>
      <c r="I237" s="29"/>
      <c r="J237" s="28"/>
      <c r="K237" s="29"/>
      <c r="L237" s="28">
        <f t="shared" ref="L237:S237" si="79">L238+L239+L240+L241+L242</f>
        <v>0</v>
      </c>
      <c r="M237" s="28">
        <f t="shared" si="79"/>
        <v>4511.3999999999996</v>
      </c>
      <c r="N237" s="19"/>
      <c r="O237" s="19">
        <f t="shared" si="79"/>
        <v>0</v>
      </c>
      <c r="P237" s="19">
        <f t="shared" si="79"/>
        <v>7940.95</v>
      </c>
      <c r="Q237" s="119"/>
      <c r="R237" s="119">
        <f t="shared" si="79"/>
        <v>0</v>
      </c>
      <c r="S237" s="119">
        <f t="shared" si="79"/>
        <v>8163.2</v>
      </c>
      <c r="T237" s="20"/>
    </row>
    <row r="238" spans="1:20" ht="45" x14ac:dyDescent="0.25">
      <c r="A238" s="16" t="s">
        <v>96</v>
      </c>
      <c r="B238" s="17" t="s">
        <v>97</v>
      </c>
      <c r="C238" s="5"/>
      <c r="D238" s="5"/>
      <c r="E238" s="115"/>
      <c r="F238" s="119">
        <v>0</v>
      </c>
      <c r="G238" s="119">
        <v>0</v>
      </c>
      <c r="H238" s="28"/>
      <c r="I238" s="29"/>
      <c r="J238" s="28"/>
      <c r="K238" s="29"/>
      <c r="L238" s="28">
        <v>0</v>
      </c>
      <c r="M238" s="29">
        <v>0</v>
      </c>
      <c r="N238" s="19"/>
      <c r="O238" s="19">
        <v>0</v>
      </c>
      <c r="P238" s="19">
        <v>0</v>
      </c>
      <c r="Q238" s="119"/>
      <c r="R238" s="119">
        <v>0</v>
      </c>
      <c r="S238" s="119">
        <v>0</v>
      </c>
      <c r="T238" s="20" t="s">
        <v>98</v>
      </c>
    </row>
    <row r="239" spans="1:20" ht="75" x14ac:dyDescent="0.25">
      <c r="A239" s="16" t="s">
        <v>99</v>
      </c>
      <c r="B239" s="17" t="s">
        <v>100</v>
      </c>
      <c r="C239" s="5"/>
      <c r="D239" s="5"/>
      <c r="E239" s="115"/>
      <c r="F239" s="119">
        <v>0</v>
      </c>
      <c r="G239" s="119">
        <v>0</v>
      </c>
      <c r="H239" s="28"/>
      <c r="I239" s="29"/>
      <c r="J239" s="28"/>
      <c r="K239" s="29"/>
      <c r="L239" s="28">
        <v>0</v>
      </c>
      <c r="M239" s="29">
        <v>0</v>
      </c>
      <c r="N239" s="19"/>
      <c r="O239" s="19">
        <v>0</v>
      </c>
      <c r="P239" s="19">
        <v>0</v>
      </c>
      <c r="Q239" s="119"/>
      <c r="R239" s="119">
        <v>0</v>
      </c>
      <c r="S239" s="119">
        <v>0</v>
      </c>
      <c r="T239" s="20" t="s">
        <v>98</v>
      </c>
    </row>
    <row r="240" spans="1:20" ht="75" x14ac:dyDescent="0.25">
      <c r="A240" s="16" t="s">
        <v>101</v>
      </c>
      <c r="B240" s="17" t="s">
        <v>102</v>
      </c>
      <c r="C240" s="5"/>
      <c r="D240" s="5"/>
      <c r="E240" s="115"/>
      <c r="F240" s="119"/>
      <c r="G240" s="119">
        <v>438.15</v>
      </c>
      <c r="H240" s="28"/>
      <c r="I240" s="29"/>
      <c r="J240" s="28"/>
      <c r="K240" s="29"/>
      <c r="L240" s="28"/>
      <c r="M240" s="29">
        <v>0</v>
      </c>
      <c r="N240" s="19"/>
      <c r="O240" s="19"/>
      <c r="P240" s="19">
        <v>361.95</v>
      </c>
      <c r="Q240" s="119"/>
      <c r="R240" s="119"/>
      <c r="S240" s="119">
        <v>584.20000000000005</v>
      </c>
      <c r="T240" s="20"/>
    </row>
    <row r="241" spans="1:20" ht="60" x14ac:dyDescent="0.25">
      <c r="A241" s="16" t="s">
        <v>103</v>
      </c>
      <c r="B241" s="17" t="s">
        <v>104</v>
      </c>
      <c r="C241" s="5"/>
      <c r="D241" s="5"/>
      <c r="E241" s="115"/>
      <c r="F241" s="119"/>
      <c r="G241" s="119">
        <v>60</v>
      </c>
      <c r="H241" s="28"/>
      <c r="I241" s="29"/>
      <c r="J241" s="28"/>
      <c r="K241" s="29"/>
      <c r="L241" s="28"/>
      <c r="M241" s="29">
        <v>0</v>
      </c>
      <c r="N241" s="19"/>
      <c r="O241" s="19"/>
      <c r="P241" s="19">
        <v>60</v>
      </c>
      <c r="Q241" s="119"/>
      <c r="R241" s="119"/>
      <c r="S241" s="119">
        <v>60</v>
      </c>
      <c r="T241" s="20"/>
    </row>
    <row r="242" spans="1:20" ht="45" x14ac:dyDescent="0.25">
      <c r="A242" s="16" t="s">
        <v>105</v>
      </c>
      <c r="B242" s="17" t="s">
        <v>106</v>
      </c>
      <c r="C242" s="5"/>
      <c r="D242" s="5"/>
      <c r="E242" s="115"/>
      <c r="F242" s="119"/>
      <c r="G242" s="119">
        <v>7519</v>
      </c>
      <c r="H242" s="28"/>
      <c r="I242" s="29"/>
      <c r="J242" s="28"/>
      <c r="K242" s="29"/>
      <c r="L242" s="28"/>
      <c r="M242" s="29">
        <v>4511.3999999999996</v>
      </c>
      <c r="N242" s="19"/>
      <c r="O242" s="19"/>
      <c r="P242" s="19">
        <v>7519</v>
      </c>
      <c r="Q242" s="119"/>
      <c r="R242" s="119"/>
      <c r="S242" s="119">
        <v>7519</v>
      </c>
      <c r="T242" s="20"/>
    </row>
    <row r="243" spans="1:20" ht="45" x14ac:dyDescent="0.25">
      <c r="A243" s="16" t="s">
        <v>107</v>
      </c>
      <c r="B243" s="90" t="s">
        <v>326</v>
      </c>
      <c r="C243" s="5"/>
      <c r="D243" s="5"/>
      <c r="E243" s="115"/>
      <c r="F243" s="119">
        <f>F244</f>
        <v>0</v>
      </c>
      <c r="G243" s="119">
        <f>G244</f>
        <v>10208.450000000001</v>
      </c>
      <c r="H243" s="28"/>
      <c r="I243" s="29"/>
      <c r="J243" s="28"/>
      <c r="K243" s="29"/>
      <c r="L243" s="29">
        <f>L244</f>
        <v>0</v>
      </c>
      <c r="M243" s="29">
        <v>7571.8</v>
      </c>
      <c r="N243" s="19"/>
      <c r="O243" s="19">
        <f>O244</f>
        <v>0</v>
      </c>
      <c r="P243" s="19">
        <f>P244</f>
        <v>10883.53</v>
      </c>
      <c r="Q243" s="119"/>
      <c r="R243" s="119">
        <f>R244</f>
        <v>0</v>
      </c>
      <c r="S243" s="119">
        <f>S244</f>
        <v>10883.53</v>
      </c>
      <c r="T243" s="20"/>
    </row>
    <row r="244" spans="1:20" ht="45" x14ac:dyDescent="0.25">
      <c r="A244" s="16" t="s">
        <v>108</v>
      </c>
      <c r="B244" s="127" t="s">
        <v>109</v>
      </c>
      <c r="C244" s="5"/>
      <c r="D244" s="5"/>
      <c r="E244" s="115"/>
      <c r="F244" s="119"/>
      <c r="G244" s="119">
        <v>10208.450000000001</v>
      </c>
      <c r="H244" s="18"/>
      <c r="I244" s="18"/>
      <c r="J244" s="18"/>
      <c r="K244" s="18"/>
      <c r="L244" s="18"/>
      <c r="M244" s="18"/>
      <c r="N244" s="19"/>
      <c r="O244" s="19"/>
      <c r="P244" s="19">
        <v>10883.53</v>
      </c>
      <c r="Q244" s="119"/>
      <c r="R244" s="119"/>
      <c r="S244" s="119">
        <v>10883.53</v>
      </c>
      <c r="T244" s="20"/>
    </row>
    <row r="245" spans="1:20" s="15" customFormat="1" ht="42.75" x14ac:dyDescent="0.2">
      <c r="A245" s="8" t="s">
        <v>110</v>
      </c>
      <c r="B245" s="88" t="s">
        <v>111</v>
      </c>
      <c r="C245" s="10"/>
      <c r="D245" s="10"/>
      <c r="E245" s="116">
        <f>E246+E248+E250+E252</f>
        <v>0</v>
      </c>
      <c r="F245" s="116">
        <f>F246+F248+F250+F252</f>
        <v>0</v>
      </c>
      <c r="G245" s="116">
        <f>G246+G248+G250+G252</f>
        <v>35154.53</v>
      </c>
      <c r="H245" s="12"/>
      <c r="I245" s="12"/>
      <c r="J245" s="12"/>
      <c r="K245" s="12"/>
      <c r="L245" s="116">
        <f t="shared" ref="L245:S245" si="80">L246+L248+L250+L252</f>
        <v>0</v>
      </c>
      <c r="M245" s="116">
        <f t="shared" si="80"/>
        <v>8308.7200000000012</v>
      </c>
      <c r="N245" s="37">
        <f t="shared" si="80"/>
        <v>0</v>
      </c>
      <c r="O245" s="37">
        <f t="shared" si="80"/>
        <v>0</v>
      </c>
      <c r="P245" s="37">
        <f t="shared" si="80"/>
        <v>33304.53</v>
      </c>
      <c r="Q245" s="116">
        <f t="shared" si="80"/>
        <v>0</v>
      </c>
      <c r="R245" s="116">
        <f t="shared" si="80"/>
        <v>0</v>
      </c>
      <c r="S245" s="116">
        <f t="shared" si="80"/>
        <v>22254.53</v>
      </c>
      <c r="T245" s="72"/>
    </row>
    <row r="246" spans="1:20" s="15" customFormat="1" ht="60" x14ac:dyDescent="0.2">
      <c r="A246" s="8"/>
      <c r="B246" s="86" t="s">
        <v>112</v>
      </c>
      <c r="C246" s="10"/>
      <c r="D246" s="10"/>
      <c r="E246" s="116">
        <f>E247</f>
        <v>0</v>
      </c>
      <c r="F246" s="116">
        <f>F247</f>
        <v>0</v>
      </c>
      <c r="G246" s="116">
        <f>G247</f>
        <v>19900</v>
      </c>
      <c r="H246" s="12"/>
      <c r="I246" s="12"/>
      <c r="J246" s="12"/>
      <c r="K246" s="12"/>
      <c r="L246" s="116">
        <f t="shared" ref="L246:S246" si="81">L247</f>
        <v>0</v>
      </c>
      <c r="M246" s="116">
        <f t="shared" si="81"/>
        <v>0</v>
      </c>
      <c r="N246" s="37">
        <f t="shared" si="81"/>
        <v>0</v>
      </c>
      <c r="O246" s="37">
        <f t="shared" si="81"/>
        <v>0</v>
      </c>
      <c r="P246" s="37">
        <f t="shared" si="81"/>
        <v>18050</v>
      </c>
      <c r="Q246" s="116">
        <f t="shared" si="81"/>
        <v>0</v>
      </c>
      <c r="R246" s="116">
        <f t="shared" si="81"/>
        <v>0</v>
      </c>
      <c r="S246" s="116">
        <f t="shared" si="81"/>
        <v>7000</v>
      </c>
      <c r="T246" s="72"/>
    </row>
    <row r="247" spans="1:20" s="15" customFormat="1" ht="151.5" customHeight="1" x14ac:dyDescent="0.25">
      <c r="A247" s="73" t="s">
        <v>113</v>
      </c>
      <c r="B247" s="31" t="s">
        <v>114</v>
      </c>
      <c r="C247" s="10"/>
      <c r="D247" s="10"/>
      <c r="E247" s="116"/>
      <c r="F247" s="118"/>
      <c r="G247" s="118">
        <v>19900</v>
      </c>
      <c r="H247" s="12"/>
      <c r="I247" s="12"/>
      <c r="J247" s="12"/>
      <c r="K247" s="12"/>
      <c r="L247" s="12"/>
      <c r="M247" s="12">
        <v>0</v>
      </c>
      <c r="N247" s="13"/>
      <c r="O247" s="13"/>
      <c r="P247" s="13">
        <v>18050</v>
      </c>
      <c r="Q247" s="118"/>
      <c r="R247" s="118"/>
      <c r="S247" s="118">
        <v>7000</v>
      </c>
      <c r="T247" s="72"/>
    </row>
    <row r="248" spans="1:20" s="15" customFormat="1" ht="45" x14ac:dyDescent="0.2">
      <c r="A248" s="8" t="s">
        <v>115</v>
      </c>
      <c r="B248" s="86" t="s">
        <v>116</v>
      </c>
      <c r="C248" s="10"/>
      <c r="D248" s="10"/>
      <c r="E248" s="116">
        <f>E249</f>
        <v>0</v>
      </c>
      <c r="F248" s="118">
        <f>F249</f>
        <v>0</v>
      </c>
      <c r="G248" s="118">
        <f>G249</f>
        <v>7000</v>
      </c>
      <c r="H248" s="12"/>
      <c r="I248" s="12"/>
      <c r="J248" s="12"/>
      <c r="K248" s="12"/>
      <c r="L248" s="12">
        <f t="shared" ref="L248:S248" si="82">L249</f>
        <v>0</v>
      </c>
      <c r="M248" s="12">
        <f t="shared" si="82"/>
        <v>3556</v>
      </c>
      <c r="N248" s="13"/>
      <c r="O248" s="13">
        <f t="shared" si="82"/>
        <v>0</v>
      </c>
      <c r="P248" s="13">
        <f t="shared" si="82"/>
        <v>7000</v>
      </c>
      <c r="Q248" s="118"/>
      <c r="R248" s="118">
        <f t="shared" si="82"/>
        <v>0</v>
      </c>
      <c r="S248" s="118">
        <f t="shared" si="82"/>
        <v>7000</v>
      </c>
      <c r="T248" s="72"/>
    </row>
    <row r="249" spans="1:20" s="15" customFormat="1" ht="45" x14ac:dyDescent="0.25">
      <c r="A249" s="73" t="s">
        <v>117</v>
      </c>
      <c r="B249" s="31" t="s">
        <v>118</v>
      </c>
      <c r="C249" s="10"/>
      <c r="D249" s="10"/>
      <c r="E249" s="116"/>
      <c r="F249" s="118"/>
      <c r="G249" s="118">
        <v>7000</v>
      </c>
      <c r="H249" s="12"/>
      <c r="I249" s="12"/>
      <c r="J249" s="12"/>
      <c r="K249" s="12"/>
      <c r="L249" s="12"/>
      <c r="M249" s="12">
        <v>3556</v>
      </c>
      <c r="N249" s="13"/>
      <c r="O249" s="13"/>
      <c r="P249" s="13">
        <v>7000</v>
      </c>
      <c r="Q249" s="118"/>
      <c r="R249" s="118"/>
      <c r="S249" s="118">
        <v>7000</v>
      </c>
      <c r="T249" s="72"/>
    </row>
    <row r="250" spans="1:20" s="15" customFormat="1" ht="30" x14ac:dyDescent="0.25">
      <c r="A250" s="73" t="s">
        <v>119</v>
      </c>
      <c r="B250" s="86" t="s">
        <v>120</v>
      </c>
      <c r="C250" s="10"/>
      <c r="D250" s="10"/>
      <c r="E250" s="116">
        <f>E251</f>
        <v>0</v>
      </c>
      <c r="F250" s="118">
        <f>F251</f>
        <v>0</v>
      </c>
      <c r="G250" s="118">
        <f>G251</f>
        <v>1000</v>
      </c>
      <c r="H250" s="12"/>
      <c r="I250" s="12"/>
      <c r="J250" s="12"/>
      <c r="K250" s="12"/>
      <c r="L250" s="12">
        <f t="shared" ref="L250:S250" si="83">L251</f>
        <v>0</v>
      </c>
      <c r="M250" s="12">
        <f t="shared" si="83"/>
        <v>400</v>
      </c>
      <c r="N250" s="13"/>
      <c r="O250" s="13">
        <f t="shared" si="83"/>
        <v>0</v>
      </c>
      <c r="P250" s="13">
        <f t="shared" si="83"/>
        <v>1000</v>
      </c>
      <c r="Q250" s="118"/>
      <c r="R250" s="118">
        <f t="shared" si="83"/>
        <v>0</v>
      </c>
      <c r="S250" s="118">
        <f t="shared" si="83"/>
        <v>1000</v>
      </c>
      <c r="T250" s="72"/>
    </row>
    <row r="251" spans="1:20" s="15" customFormat="1" ht="30" x14ac:dyDescent="0.25">
      <c r="A251" s="73" t="s">
        <v>121</v>
      </c>
      <c r="B251" s="31" t="s">
        <v>122</v>
      </c>
      <c r="C251" s="10"/>
      <c r="D251" s="10"/>
      <c r="E251" s="116"/>
      <c r="F251" s="118"/>
      <c r="G251" s="118">
        <v>1000</v>
      </c>
      <c r="H251" s="12"/>
      <c r="I251" s="12"/>
      <c r="J251" s="12"/>
      <c r="K251" s="12"/>
      <c r="L251" s="12"/>
      <c r="M251" s="12">
        <v>400</v>
      </c>
      <c r="N251" s="13"/>
      <c r="O251" s="13"/>
      <c r="P251" s="13">
        <v>1000</v>
      </c>
      <c r="Q251" s="118"/>
      <c r="R251" s="118"/>
      <c r="S251" s="118">
        <v>1000</v>
      </c>
      <c r="T251" s="72"/>
    </row>
    <row r="252" spans="1:20" s="15" customFormat="1" ht="45" x14ac:dyDescent="0.25">
      <c r="A252" s="73" t="s">
        <v>123</v>
      </c>
      <c r="B252" s="86" t="s">
        <v>124</v>
      </c>
      <c r="C252" s="10"/>
      <c r="D252" s="10"/>
      <c r="E252" s="116">
        <f>E253</f>
        <v>0</v>
      </c>
      <c r="F252" s="118">
        <f>F253</f>
        <v>0</v>
      </c>
      <c r="G252" s="118">
        <f>G253</f>
        <v>7254.53</v>
      </c>
      <c r="H252" s="12"/>
      <c r="I252" s="12"/>
      <c r="J252" s="12"/>
      <c r="K252" s="12"/>
      <c r="L252" s="12">
        <f t="shared" ref="L252:S252" si="84">L253</f>
        <v>0</v>
      </c>
      <c r="M252" s="12">
        <f t="shared" si="84"/>
        <v>4352.72</v>
      </c>
      <c r="N252" s="13"/>
      <c r="O252" s="13">
        <f t="shared" si="84"/>
        <v>0</v>
      </c>
      <c r="P252" s="13">
        <f t="shared" si="84"/>
        <v>7254.53</v>
      </c>
      <c r="Q252" s="118"/>
      <c r="R252" s="118">
        <f t="shared" si="84"/>
        <v>0</v>
      </c>
      <c r="S252" s="118">
        <f t="shared" si="84"/>
        <v>7254.53</v>
      </c>
      <c r="T252" s="72"/>
    </row>
    <row r="253" spans="1:20" s="80" customFormat="1" ht="60" x14ac:dyDescent="0.25">
      <c r="A253" s="73" t="s">
        <v>125</v>
      </c>
      <c r="B253" s="31" t="s">
        <v>126</v>
      </c>
      <c r="C253" s="6"/>
      <c r="D253" s="6"/>
      <c r="E253" s="115"/>
      <c r="F253" s="119"/>
      <c r="G253" s="119">
        <v>7254.53</v>
      </c>
      <c r="H253" s="28"/>
      <c r="I253" s="28"/>
      <c r="J253" s="28"/>
      <c r="K253" s="28"/>
      <c r="L253" s="28"/>
      <c r="M253" s="69">
        <v>4352.72</v>
      </c>
      <c r="N253" s="19"/>
      <c r="O253" s="19"/>
      <c r="P253" s="19">
        <v>7254.53</v>
      </c>
      <c r="Q253" s="119"/>
      <c r="R253" s="119"/>
      <c r="S253" s="119">
        <v>7254.53</v>
      </c>
      <c r="T253" s="72"/>
    </row>
    <row r="254" spans="1:20" s="65" customFormat="1" ht="42.75" x14ac:dyDescent="0.2">
      <c r="A254" s="74" t="s">
        <v>127</v>
      </c>
      <c r="B254" s="88" t="s">
        <v>128</v>
      </c>
      <c r="C254" s="10"/>
      <c r="D254" s="10"/>
      <c r="E254" s="116">
        <f>E255+E257+E259</f>
        <v>0</v>
      </c>
      <c r="F254" s="116">
        <f>F255+F257+F259</f>
        <v>0</v>
      </c>
      <c r="G254" s="116">
        <f>G255+G257+G259</f>
        <v>7305.12</v>
      </c>
      <c r="H254" s="12"/>
      <c r="I254" s="12"/>
      <c r="J254" s="12"/>
      <c r="K254" s="12"/>
      <c r="L254" s="116">
        <f t="shared" ref="L254:S254" si="85">L255+L257+L259</f>
        <v>0</v>
      </c>
      <c r="M254" s="116">
        <f t="shared" si="85"/>
        <v>4983.07</v>
      </c>
      <c r="N254" s="37">
        <f t="shared" si="85"/>
        <v>0</v>
      </c>
      <c r="O254" s="37">
        <f t="shared" si="85"/>
        <v>0</v>
      </c>
      <c r="P254" s="37">
        <f t="shared" si="85"/>
        <v>23169.200000000001</v>
      </c>
      <c r="Q254" s="116">
        <f t="shared" si="85"/>
        <v>0</v>
      </c>
      <c r="R254" s="116">
        <f t="shared" si="85"/>
        <v>0</v>
      </c>
      <c r="S254" s="116">
        <f t="shared" si="85"/>
        <v>16199.39</v>
      </c>
      <c r="T254" s="75"/>
    </row>
    <row r="255" spans="1:20" s="65" customFormat="1" ht="45" x14ac:dyDescent="0.2">
      <c r="A255" s="74"/>
      <c r="B255" s="86" t="s">
        <v>330</v>
      </c>
      <c r="C255" s="10"/>
      <c r="D255" s="10"/>
      <c r="E255" s="116">
        <f>E256</f>
        <v>0</v>
      </c>
      <c r="F255" s="116">
        <f>F256</f>
        <v>0</v>
      </c>
      <c r="G255" s="116">
        <f>G256</f>
        <v>1500</v>
      </c>
      <c r="H255" s="12"/>
      <c r="I255" s="12"/>
      <c r="J255" s="12"/>
      <c r="K255" s="12"/>
      <c r="L255" s="116">
        <f t="shared" ref="L255:S255" si="86">L256</f>
        <v>0</v>
      </c>
      <c r="M255" s="116">
        <f t="shared" si="86"/>
        <v>1500</v>
      </c>
      <c r="N255" s="37">
        <f t="shared" si="86"/>
        <v>0</v>
      </c>
      <c r="O255" s="37">
        <f t="shared" si="86"/>
        <v>0</v>
      </c>
      <c r="P255" s="37">
        <f t="shared" si="86"/>
        <v>16364.08</v>
      </c>
      <c r="Q255" s="116">
        <f t="shared" si="86"/>
        <v>0</v>
      </c>
      <c r="R255" s="116">
        <f t="shared" si="86"/>
        <v>0</v>
      </c>
      <c r="S255" s="116">
        <f t="shared" si="86"/>
        <v>8394.27</v>
      </c>
      <c r="T255" s="75"/>
    </row>
    <row r="256" spans="1:20" s="15" customFormat="1" ht="45" x14ac:dyDescent="0.2">
      <c r="A256" s="8"/>
      <c r="B256" s="31" t="s">
        <v>327</v>
      </c>
      <c r="C256" s="62"/>
      <c r="D256" s="62"/>
      <c r="E256" s="116"/>
      <c r="F256" s="118"/>
      <c r="G256" s="118">
        <v>1500</v>
      </c>
      <c r="H256" s="63"/>
      <c r="I256" s="63"/>
      <c r="J256" s="63"/>
      <c r="K256" s="63"/>
      <c r="L256" s="63"/>
      <c r="M256" s="63">
        <v>1500</v>
      </c>
      <c r="N256" s="13"/>
      <c r="O256" s="13"/>
      <c r="P256" s="13">
        <v>16364.08</v>
      </c>
      <c r="Q256" s="118"/>
      <c r="R256" s="118"/>
      <c r="S256" s="118">
        <v>8394.27</v>
      </c>
      <c r="T256" s="72"/>
    </row>
    <row r="257" spans="1:20" s="15" customFormat="1" ht="45" x14ac:dyDescent="0.2">
      <c r="A257" s="8"/>
      <c r="B257" s="86" t="s">
        <v>328</v>
      </c>
      <c r="C257" s="62"/>
      <c r="D257" s="62"/>
      <c r="E257" s="116">
        <f>E258</f>
        <v>0</v>
      </c>
      <c r="F257" s="116">
        <f>F258</f>
        <v>0</v>
      </c>
      <c r="G257" s="116">
        <f>G258</f>
        <v>0</v>
      </c>
      <c r="H257" s="63"/>
      <c r="I257" s="63"/>
      <c r="J257" s="63"/>
      <c r="K257" s="63"/>
      <c r="L257" s="116">
        <f t="shared" ref="L257:S257" si="87">L258</f>
        <v>0</v>
      </c>
      <c r="M257" s="116">
        <f t="shared" si="87"/>
        <v>0</v>
      </c>
      <c r="N257" s="37">
        <f t="shared" si="87"/>
        <v>0</v>
      </c>
      <c r="O257" s="37">
        <f t="shared" si="87"/>
        <v>0</v>
      </c>
      <c r="P257" s="37">
        <f t="shared" si="87"/>
        <v>1000</v>
      </c>
      <c r="Q257" s="116">
        <f t="shared" si="87"/>
        <v>0</v>
      </c>
      <c r="R257" s="116">
        <f t="shared" si="87"/>
        <v>0</v>
      </c>
      <c r="S257" s="116">
        <f t="shared" si="87"/>
        <v>2000</v>
      </c>
      <c r="T257" s="72"/>
    </row>
    <row r="258" spans="1:20" s="15" customFormat="1" ht="45" x14ac:dyDescent="0.2">
      <c r="A258" s="8"/>
      <c r="B258" s="31" t="s">
        <v>329</v>
      </c>
      <c r="C258" s="62"/>
      <c r="D258" s="62"/>
      <c r="E258" s="116"/>
      <c r="F258" s="118"/>
      <c r="G258" s="118"/>
      <c r="H258" s="63"/>
      <c r="I258" s="63"/>
      <c r="J258" s="63"/>
      <c r="K258" s="63"/>
      <c r="L258" s="63"/>
      <c r="M258" s="63"/>
      <c r="N258" s="13"/>
      <c r="O258" s="13"/>
      <c r="P258" s="13">
        <v>1000</v>
      </c>
      <c r="Q258" s="118"/>
      <c r="R258" s="118"/>
      <c r="S258" s="118">
        <v>2000</v>
      </c>
      <c r="T258" s="72"/>
    </row>
    <row r="259" spans="1:20" s="15" customFormat="1" ht="45" x14ac:dyDescent="0.2">
      <c r="A259" s="8"/>
      <c r="B259" s="86" t="s">
        <v>331</v>
      </c>
      <c r="C259" s="62"/>
      <c r="D259" s="62"/>
      <c r="E259" s="116">
        <f>E260</f>
        <v>0</v>
      </c>
      <c r="F259" s="116">
        <f>F260</f>
        <v>0</v>
      </c>
      <c r="G259" s="116">
        <f>G260</f>
        <v>5805.12</v>
      </c>
      <c r="H259" s="63"/>
      <c r="I259" s="63"/>
      <c r="J259" s="63"/>
      <c r="K259" s="63"/>
      <c r="L259" s="116">
        <f t="shared" ref="L259:S259" si="88">L260</f>
        <v>0</v>
      </c>
      <c r="M259" s="116">
        <f t="shared" si="88"/>
        <v>3483.07</v>
      </c>
      <c r="N259" s="37">
        <f t="shared" si="88"/>
        <v>0</v>
      </c>
      <c r="O259" s="37">
        <f t="shared" si="88"/>
        <v>0</v>
      </c>
      <c r="P259" s="37">
        <f t="shared" si="88"/>
        <v>5805.12</v>
      </c>
      <c r="Q259" s="116">
        <f t="shared" si="88"/>
        <v>0</v>
      </c>
      <c r="R259" s="116">
        <f t="shared" si="88"/>
        <v>0</v>
      </c>
      <c r="S259" s="116">
        <f t="shared" si="88"/>
        <v>5805.12</v>
      </c>
      <c r="T259" s="72"/>
    </row>
    <row r="260" spans="1:20" s="15" customFormat="1" ht="45" x14ac:dyDescent="0.2">
      <c r="A260" s="8"/>
      <c r="B260" s="31" t="s">
        <v>332</v>
      </c>
      <c r="C260" s="62"/>
      <c r="D260" s="62"/>
      <c r="E260" s="116"/>
      <c r="F260" s="118"/>
      <c r="G260" s="118">
        <v>5805.12</v>
      </c>
      <c r="H260" s="63"/>
      <c r="I260" s="63"/>
      <c r="J260" s="63"/>
      <c r="K260" s="63"/>
      <c r="L260" s="63"/>
      <c r="M260" s="63">
        <v>3483.07</v>
      </c>
      <c r="N260" s="13"/>
      <c r="O260" s="13"/>
      <c r="P260" s="13">
        <v>5805.12</v>
      </c>
      <c r="Q260" s="118"/>
      <c r="R260" s="118"/>
      <c r="S260" s="118">
        <v>5805.12</v>
      </c>
      <c r="T260" s="72"/>
    </row>
    <row r="261" spans="1:20" s="144" customFormat="1" ht="28.5" x14ac:dyDescent="0.2">
      <c r="A261" s="141" t="s">
        <v>129</v>
      </c>
      <c r="B261" s="88" t="s">
        <v>130</v>
      </c>
      <c r="C261" s="142"/>
      <c r="D261" s="142"/>
      <c r="E261" s="142">
        <f>E262+E264+E266+E268+E270</f>
        <v>0</v>
      </c>
      <c r="F261" s="142">
        <f>F262+F264+F266+F268+F270</f>
        <v>0</v>
      </c>
      <c r="G261" s="142">
        <f>G262+G264+G266+G268+G270</f>
        <v>13848.5</v>
      </c>
      <c r="H261" s="143"/>
      <c r="I261" s="143"/>
      <c r="J261" s="143"/>
      <c r="K261" s="143"/>
      <c r="L261" s="142">
        <f t="shared" ref="L261:T261" si="89">L262+L264+L266+L268+L270</f>
        <v>0</v>
      </c>
      <c r="M261" s="142">
        <f t="shared" si="89"/>
        <v>6654.6</v>
      </c>
      <c r="N261" s="142">
        <f t="shared" si="89"/>
        <v>0</v>
      </c>
      <c r="O261" s="142">
        <f t="shared" si="89"/>
        <v>0</v>
      </c>
      <c r="P261" s="142">
        <f t="shared" si="89"/>
        <v>12645.6</v>
      </c>
      <c r="Q261" s="142">
        <f t="shared" si="89"/>
        <v>0</v>
      </c>
      <c r="R261" s="142">
        <f t="shared" si="89"/>
        <v>0</v>
      </c>
      <c r="S261" s="142">
        <f t="shared" si="89"/>
        <v>12798.5</v>
      </c>
      <c r="T261" s="142">
        <f t="shared" si="89"/>
        <v>0</v>
      </c>
    </row>
    <row r="262" spans="1:20" s="65" customFormat="1" ht="30" x14ac:dyDescent="0.2">
      <c r="A262" s="61"/>
      <c r="B262" s="86" t="s">
        <v>333</v>
      </c>
      <c r="C262" s="62"/>
      <c r="D262" s="62"/>
      <c r="E262" s="116">
        <f>E263</f>
        <v>0</v>
      </c>
      <c r="F262" s="116">
        <f>F263</f>
        <v>0</v>
      </c>
      <c r="G262" s="116">
        <f>G263</f>
        <v>674.3</v>
      </c>
      <c r="H262" s="63"/>
      <c r="I262" s="63"/>
      <c r="J262" s="63"/>
      <c r="K262" s="63"/>
      <c r="L262" s="62">
        <f t="shared" ref="L262:T262" si="90">L263</f>
        <v>0</v>
      </c>
      <c r="M262" s="62">
        <f t="shared" si="90"/>
        <v>0</v>
      </c>
      <c r="N262" s="37">
        <f t="shared" si="90"/>
        <v>0</v>
      </c>
      <c r="O262" s="37">
        <f t="shared" si="90"/>
        <v>0</v>
      </c>
      <c r="P262" s="37">
        <f t="shared" si="90"/>
        <v>674.3</v>
      </c>
      <c r="Q262" s="62">
        <f t="shared" si="90"/>
        <v>0</v>
      </c>
      <c r="R262" s="62">
        <f t="shared" si="90"/>
        <v>0</v>
      </c>
      <c r="S262" s="62">
        <f t="shared" si="90"/>
        <v>674.3</v>
      </c>
      <c r="T262" s="62">
        <f t="shared" si="90"/>
        <v>0</v>
      </c>
    </row>
    <row r="263" spans="1:20" s="65" customFormat="1" ht="45" x14ac:dyDescent="0.2">
      <c r="A263" s="61"/>
      <c r="B263" s="31" t="s">
        <v>334</v>
      </c>
      <c r="C263" s="62"/>
      <c r="D263" s="62"/>
      <c r="E263" s="116"/>
      <c r="F263" s="118"/>
      <c r="G263" s="118">
        <v>674.3</v>
      </c>
      <c r="H263" s="63"/>
      <c r="I263" s="63"/>
      <c r="J263" s="63"/>
      <c r="K263" s="63"/>
      <c r="L263" s="63"/>
      <c r="M263" s="63"/>
      <c r="N263" s="13"/>
      <c r="O263" s="13"/>
      <c r="P263" s="13">
        <v>674.3</v>
      </c>
      <c r="Q263" s="63"/>
      <c r="R263" s="63"/>
      <c r="S263" s="63">
        <v>674.3</v>
      </c>
      <c r="T263" s="75"/>
    </row>
    <row r="264" spans="1:20" s="65" customFormat="1" x14ac:dyDescent="0.2">
      <c r="A264" s="61"/>
      <c r="B264" s="86" t="s">
        <v>335</v>
      </c>
      <c r="C264" s="62"/>
      <c r="D264" s="62"/>
      <c r="E264" s="116">
        <f>E265</f>
        <v>0</v>
      </c>
      <c r="F264" s="116">
        <f>F265</f>
        <v>0</v>
      </c>
      <c r="G264" s="116">
        <f>G265</f>
        <v>57</v>
      </c>
      <c r="H264" s="63"/>
      <c r="I264" s="63"/>
      <c r="J264" s="63"/>
      <c r="K264" s="63"/>
      <c r="L264" s="116">
        <f t="shared" ref="L264:S264" si="91">L265</f>
        <v>0</v>
      </c>
      <c r="M264" s="116">
        <f t="shared" si="91"/>
        <v>0</v>
      </c>
      <c r="N264" s="116">
        <f t="shared" si="91"/>
        <v>0</v>
      </c>
      <c r="O264" s="116">
        <f t="shared" si="91"/>
        <v>0</v>
      </c>
      <c r="P264" s="116">
        <f t="shared" si="91"/>
        <v>57</v>
      </c>
      <c r="Q264" s="116">
        <f t="shared" si="91"/>
        <v>0</v>
      </c>
      <c r="R264" s="116">
        <f t="shared" si="91"/>
        <v>0</v>
      </c>
      <c r="S264" s="116">
        <f t="shared" si="91"/>
        <v>57</v>
      </c>
      <c r="T264" s="75"/>
    </row>
    <row r="265" spans="1:20" s="65" customFormat="1" ht="60" x14ac:dyDescent="0.2">
      <c r="A265" s="61"/>
      <c r="B265" s="31" t="s">
        <v>336</v>
      </c>
      <c r="C265" s="62"/>
      <c r="D265" s="62"/>
      <c r="E265" s="116"/>
      <c r="F265" s="118"/>
      <c r="G265" s="118">
        <v>57</v>
      </c>
      <c r="H265" s="63"/>
      <c r="I265" s="63"/>
      <c r="J265" s="63"/>
      <c r="K265" s="63"/>
      <c r="L265" s="63"/>
      <c r="M265" s="63">
        <v>0</v>
      </c>
      <c r="N265" s="13"/>
      <c r="O265" s="13"/>
      <c r="P265" s="13">
        <v>57</v>
      </c>
      <c r="Q265" s="63"/>
      <c r="R265" s="63"/>
      <c r="S265" s="63">
        <v>57</v>
      </c>
      <c r="T265" s="75"/>
    </row>
    <row r="266" spans="1:20" s="65" customFormat="1" ht="30" x14ac:dyDescent="0.2">
      <c r="A266" s="61"/>
      <c r="B266" s="86" t="s">
        <v>337</v>
      </c>
      <c r="C266" s="62"/>
      <c r="D266" s="62"/>
      <c r="E266" s="116">
        <f>E267</f>
        <v>0</v>
      </c>
      <c r="F266" s="116">
        <f>F267</f>
        <v>0</v>
      </c>
      <c r="G266" s="116">
        <f>G267</f>
        <v>1501.1</v>
      </c>
      <c r="H266" s="63"/>
      <c r="I266" s="63"/>
      <c r="J266" s="63"/>
      <c r="K266" s="63"/>
      <c r="L266" s="116">
        <f t="shared" ref="L266:S266" si="92">L267</f>
        <v>0</v>
      </c>
      <c r="M266" s="116">
        <f t="shared" si="92"/>
        <v>0</v>
      </c>
      <c r="N266" s="116">
        <f t="shared" si="92"/>
        <v>0</v>
      </c>
      <c r="O266" s="116">
        <f t="shared" si="92"/>
        <v>0</v>
      </c>
      <c r="P266" s="116">
        <f t="shared" si="92"/>
        <v>131.1</v>
      </c>
      <c r="Q266" s="116">
        <f t="shared" si="92"/>
        <v>0</v>
      </c>
      <c r="R266" s="116">
        <f t="shared" si="92"/>
        <v>0</v>
      </c>
      <c r="S266" s="116">
        <f t="shared" si="92"/>
        <v>131.1</v>
      </c>
      <c r="T266" s="75"/>
    </row>
    <row r="267" spans="1:20" s="65" customFormat="1" ht="30" x14ac:dyDescent="0.2">
      <c r="A267" s="61"/>
      <c r="B267" s="31" t="s">
        <v>338</v>
      </c>
      <c r="C267" s="62"/>
      <c r="D267" s="62"/>
      <c r="E267" s="116"/>
      <c r="F267" s="118"/>
      <c r="G267" s="118">
        <v>1501.1</v>
      </c>
      <c r="H267" s="63"/>
      <c r="I267" s="63"/>
      <c r="J267" s="63"/>
      <c r="K267" s="63"/>
      <c r="L267" s="63"/>
      <c r="M267" s="63"/>
      <c r="N267" s="13"/>
      <c r="O267" s="13"/>
      <c r="P267" s="13">
        <v>131.1</v>
      </c>
      <c r="Q267" s="63"/>
      <c r="R267" s="63"/>
      <c r="S267" s="63">
        <v>131.1</v>
      </c>
      <c r="T267" s="75"/>
    </row>
    <row r="268" spans="1:20" s="65" customFormat="1" ht="30" x14ac:dyDescent="0.2">
      <c r="A268" s="61"/>
      <c r="B268" s="86" t="s">
        <v>339</v>
      </c>
      <c r="C268" s="62"/>
      <c r="D268" s="62"/>
      <c r="E268" s="116">
        <f>E269</f>
        <v>0</v>
      </c>
      <c r="F268" s="116">
        <f>F269</f>
        <v>0</v>
      </c>
      <c r="G268" s="116">
        <f>G269</f>
        <v>242.2</v>
      </c>
      <c r="H268" s="63"/>
      <c r="I268" s="63"/>
      <c r="J268" s="63"/>
      <c r="K268" s="63"/>
      <c r="L268" s="116">
        <f t="shared" ref="L268:S268" si="93">L269</f>
        <v>0</v>
      </c>
      <c r="M268" s="116">
        <f t="shared" si="93"/>
        <v>0</v>
      </c>
      <c r="N268" s="116">
        <f t="shared" si="93"/>
        <v>0</v>
      </c>
      <c r="O268" s="116">
        <f t="shared" si="93"/>
        <v>0</v>
      </c>
      <c r="P268" s="116">
        <f t="shared" si="93"/>
        <v>242.2</v>
      </c>
      <c r="Q268" s="116">
        <f t="shared" si="93"/>
        <v>0</v>
      </c>
      <c r="R268" s="116">
        <f t="shared" si="93"/>
        <v>0</v>
      </c>
      <c r="S268" s="116">
        <f t="shared" si="93"/>
        <v>242.2</v>
      </c>
      <c r="T268" s="75"/>
    </row>
    <row r="269" spans="1:20" s="65" customFormat="1" ht="75" x14ac:dyDescent="0.2">
      <c r="A269" s="61"/>
      <c r="B269" s="31" t="s">
        <v>340</v>
      </c>
      <c r="C269" s="62"/>
      <c r="D269" s="62"/>
      <c r="E269" s="116"/>
      <c r="F269" s="118"/>
      <c r="G269" s="118">
        <v>242.2</v>
      </c>
      <c r="H269" s="63"/>
      <c r="I269" s="63"/>
      <c r="J269" s="63"/>
      <c r="K269" s="63"/>
      <c r="L269" s="63"/>
      <c r="M269" s="63"/>
      <c r="N269" s="13"/>
      <c r="O269" s="13"/>
      <c r="P269" s="13">
        <v>242.2</v>
      </c>
      <c r="Q269" s="63"/>
      <c r="R269" s="63"/>
      <c r="S269" s="63">
        <v>242.2</v>
      </c>
      <c r="T269" s="75"/>
    </row>
    <row r="270" spans="1:20" s="65" customFormat="1" ht="45" x14ac:dyDescent="0.2">
      <c r="A270" s="61"/>
      <c r="B270" s="86" t="s">
        <v>341</v>
      </c>
      <c r="C270" s="62"/>
      <c r="D270" s="62"/>
      <c r="E270" s="116">
        <f>E271</f>
        <v>0</v>
      </c>
      <c r="F270" s="116">
        <f>F271</f>
        <v>0</v>
      </c>
      <c r="G270" s="116">
        <f>G271</f>
        <v>11373.9</v>
      </c>
      <c r="H270" s="63"/>
      <c r="I270" s="63"/>
      <c r="J270" s="63"/>
      <c r="K270" s="63"/>
      <c r="L270" s="116">
        <f t="shared" ref="L270:S270" si="94">L271</f>
        <v>0</v>
      </c>
      <c r="M270" s="116">
        <f t="shared" si="94"/>
        <v>6654.6</v>
      </c>
      <c r="N270" s="116">
        <f t="shared" si="94"/>
        <v>0</v>
      </c>
      <c r="O270" s="116">
        <f t="shared" si="94"/>
        <v>0</v>
      </c>
      <c r="P270" s="116">
        <f t="shared" si="94"/>
        <v>11541</v>
      </c>
      <c r="Q270" s="116">
        <f t="shared" si="94"/>
        <v>0</v>
      </c>
      <c r="R270" s="116">
        <f t="shared" si="94"/>
        <v>0</v>
      </c>
      <c r="S270" s="116">
        <f t="shared" si="94"/>
        <v>11693.9</v>
      </c>
      <c r="T270" s="75"/>
    </row>
    <row r="271" spans="1:20" s="65" customFormat="1" ht="30" x14ac:dyDescent="0.2">
      <c r="A271" s="61"/>
      <c r="B271" s="31" t="s">
        <v>342</v>
      </c>
      <c r="C271" s="62"/>
      <c r="D271" s="62"/>
      <c r="E271" s="116"/>
      <c r="F271" s="118"/>
      <c r="G271" s="118">
        <v>11373.9</v>
      </c>
      <c r="H271" s="63"/>
      <c r="I271" s="63"/>
      <c r="J271" s="63"/>
      <c r="K271" s="63"/>
      <c r="L271" s="63"/>
      <c r="M271" s="63">
        <v>6654.6</v>
      </c>
      <c r="N271" s="13"/>
      <c r="O271" s="13"/>
      <c r="P271" s="13">
        <v>11541</v>
      </c>
      <c r="Q271" s="63"/>
      <c r="R271" s="63"/>
      <c r="S271" s="63">
        <v>11693.9</v>
      </c>
      <c r="T271" s="75"/>
    </row>
    <row r="272" spans="1:20" s="144" customFormat="1" ht="28.5" x14ac:dyDescent="0.2">
      <c r="A272" s="141" t="s">
        <v>131</v>
      </c>
      <c r="B272" s="88" t="s">
        <v>132</v>
      </c>
      <c r="C272" s="142"/>
      <c r="D272" s="142"/>
      <c r="E272" s="142">
        <f>E273+E277</f>
        <v>0</v>
      </c>
      <c r="F272" s="142">
        <f>F273+F277</f>
        <v>3000</v>
      </c>
      <c r="G272" s="142">
        <f>G273+G277</f>
        <v>5124.5</v>
      </c>
      <c r="H272" s="143"/>
      <c r="I272" s="143"/>
      <c r="J272" s="143"/>
      <c r="K272" s="143"/>
      <c r="L272" s="142">
        <f t="shared" ref="L272:S272" si="95">L273+L277</f>
        <v>3000</v>
      </c>
      <c r="M272" s="142">
        <f t="shared" si="95"/>
        <v>2816.7</v>
      </c>
      <c r="N272" s="142">
        <f t="shared" si="95"/>
        <v>0</v>
      </c>
      <c r="O272" s="142">
        <f t="shared" si="95"/>
        <v>2900</v>
      </c>
      <c r="P272" s="142">
        <f t="shared" si="95"/>
        <v>5124.5</v>
      </c>
      <c r="Q272" s="142">
        <f t="shared" si="95"/>
        <v>0</v>
      </c>
      <c r="R272" s="142">
        <f t="shared" si="95"/>
        <v>0</v>
      </c>
      <c r="S272" s="142">
        <f t="shared" si="95"/>
        <v>5124.5</v>
      </c>
      <c r="T272" s="145"/>
    </row>
    <row r="273" spans="1:21" s="65" customFormat="1" ht="30" x14ac:dyDescent="0.2">
      <c r="A273" s="61"/>
      <c r="B273" s="86" t="s">
        <v>343</v>
      </c>
      <c r="C273" s="62"/>
      <c r="D273" s="62"/>
      <c r="E273" s="116">
        <f>E274+E275+E276</f>
        <v>0</v>
      </c>
      <c r="F273" s="116">
        <f>F274+F275+F276</f>
        <v>3000</v>
      </c>
      <c r="G273" s="116">
        <f>G274+G275+G276</f>
        <v>4724.5</v>
      </c>
      <c r="H273" s="63"/>
      <c r="I273" s="63"/>
      <c r="J273" s="63"/>
      <c r="K273" s="63"/>
      <c r="L273" s="116">
        <f t="shared" ref="L273:S273" si="96">L274+L275+L276</f>
        <v>3000</v>
      </c>
      <c r="M273" s="116">
        <f t="shared" si="96"/>
        <v>2816.7</v>
      </c>
      <c r="N273" s="116">
        <f t="shared" si="96"/>
        <v>0</v>
      </c>
      <c r="O273" s="116">
        <f t="shared" si="96"/>
        <v>2900</v>
      </c>
      <c r="P273" s="116">
        <f t="shared" si="96"/>
        <v>4724.5</v>
      </c>
      <c r="Q273" s="116">
        <f t="shared" si="96"/>
        <v>0</v>
      </c>
      <c r="R273" s="116">
        <f t="shared" si="96"/>
        <v>0</v>
      </c>
      <c r="S273" s="116">
        <f t="shared" si="96"/>
        <v>4724.5</v>
      </c>
      <c r="T273" s="75"/>
    </row>
    <row r="274" spans="1:21" s="65" customFormat="1" ht="60" x14ac:dyDescent="0.2">
      <c r="A274" s="61"/>
      <c r="B274" s="31" t="s">
        <v>344</v>
      </c>
      <c r="C274" s="62"/>
      <c r="D274" s="62"/>
      <c r="E274" s="116"/>
      <c r="F274" s="118">
        <v>3000</v>
      </c>
      <c r="G274" s="118"/>
      <c r="H274" s="63"/>
      <c r="I274" s="63"/>
      <c r="J274" s="63"/>
      <c r="K274" s="63"/>
      <c r="L274" s="63">
        <v>3000</v>
      </c>
      <c r="M274" s="63">
        <v>0</v>
      </c>
      <c r="N274" s="13"/>
      <c r="O274" s="13">
        <v>2900</v>
      </c>
      <c r="P274" s="13"/>
      <c r="Q274" s="118"/>
      <c r="R274" s="118">
        <v>0</v>
      </c>
      <c r="S274" s="118"/>
      <c r="T274" s="75"/>
    </row>
    <row r="275" spans="1:21" s="65" customFormat="1" ht="60" x14ac:dyDescent="0.2">
      <c r="A275" s="61"/>
      <c r="B275" s="31" t="s">
        <v>345</v>
      </c>
      <c r="C275" s="62"/>
      <c r="D275" s="62"/>
      <c r="E275" s="116"/>
      <c r="F275" s="118"/>
      <c r="G275" s="118">
        <v>30</v>
      </c>
      <c r="H275" s="63"/>
      <c r="I275" s="63"/>
      <c r="J275" s="63"/>
      <c r="K275" s="63"/>
      <c r="L275" s="63"/>
      <c r="M275" s="63"/>
      <c r="N275" s="13"/>
      <c r="O275" s="13"/>
      <c r="P275" s="13">
        <v>30</v>
      </c>
      <c r="Q275" s="118"/>
      <c r="R275" s="118"/>
      <c r="S275" s="118">
        <v>30</v>
      </c>
      <c r="T275" s="75"/>
    </row>
    <row r="276" spans="1:21" s="65" customFormat="1" ht="135" x14ac:dyDescent="0.2">
      <c r="A276" s="61"/>
      <c r="B276" s="31" t="s">
        <v>346</v>
      </c>
      <c r="C276" s="62"/>
      <c r="D276" s="62"/>
      <c r="E276" s="116"/>
      <c r="F276" s="118"/>
      <c r="G276" s="118">
        <v>4694.5</v>
      </c>
      <c r="H276" s="63"/>
      <c r="I276" s="63"/>
      <c r="J276" s="63"/>
      <c r="K276" s="63"/>
      <c r="L276" s="63"/>
      <c r="M276" s="63">
        <v>2816.7</v>
      </c>
      <c r="N276" s="13"/>
      <c r="O276" s="13"/>
      <c r="P276" s="13">
        <v>4694.5</v>
      </c>
      <c r="Q276" s="118"/>
      <c r="R276" s="118"/>
      <c r="S276" s="118">
        <v>4694.5</v>
      </c>
      <c r="T276" s="75"/>
    </row>
    <row r="277" spans="1:21" s="65" customFormat="1" ht="45" x14ac:dyDescent="0.2">
      <c r="A277" s="61"/>
      <c r="B277" s="86" t="s">
        <v>347</v>
      </c>
      <c r="C277" s="62"/>
      <c r="D277" s="62"/>
      <c r="E277" s="116">
        <f>E278+E279+E280+E281+E282</f>
        <v>0</v>
      </c>
      <c r="F277" s="116">
        <f>F278+F279+F280+F281+F282</f>
        <v>0</v>
      </c>
      <c r="G277" s="116">
        <f>G278+G279+G280+G281+G282</f>
        <v>400</v>
      </c>
      <c r="H277" s="63"/>
      <c r="I277" s="63"/>
      <c r="J277" s="63"/>
      <c r="K277" s="63"/>
      <c r="L277" s="116">
        <f t="shared" ref="L277:S277" si="97">L278+L279+L280+L281+L282</f>
        <v>0</v>
      </c>
      <c r="M277" s="116">
        <f t="shared" si="97"/>
        <v>0</v>
      </c>
      <c r="N277" s="116">
        <f t="shared" si="97"/>
        <v>0</v>
      </c>
      <c r="O277" s="116">
        <f t="shared" si="97"/>
        <v>0</v>
      </c>
      <c r="P277" s="116">
        <f t="shared" si="97"/>
        <v>400</v>
      </c>
      <c r="Q277" s="116">
        <f t="shared" si="97"/>
        <v>0</v>
      </c>
      <c r="R277" s="116">
        <f t="shared" si="97"/>
        <v>0</v>
      </c>
      <c r="S277" s="116">
        <f t="shared" si="97"/>
        <v>400</v>
      </c>
      <c r="T277" s="75"/>
    </row>
    <row r="278" spans="1:21" s="65" customFormat="1" ht="75" x14ac:dyDescent="0.2">
      <c r="A278" s="61"/>
      <c r="B278" s="31" t="s">
        <v>348</v>
      </c>
      <c r="C278" s="62"/>
      <c r="D278" s="62"/>
      <c r="E278" s="116"/>
      <c r="F278" s="118"/>
      <c r="G278" s="118"/>
      <c r="H278" s="63"/>
      <c r="I278" s="63"/>
      <c r="J278" s="63"/>
      <c r="K278" s="63"/>
      <c r="L278" s="63"/>
      <c r="M278" s="63"/>
      <c r="N278" s="13"/>
      <c r="O278" s="13"/>
      <c r="P278" s="13"/>
      <c r="Q278" s="118"/>
      <c r="R278" s="118"/>
      <c r="S278" s="118"/>
      <c r="T278" s="75"/>
    </row>
    <row r="279" spans="1:21" s="65" customFormat="1" ht="90" x14ac:dyDescent="0.2">
      <c r="A279" s="61"/>
      <c r="B279" s="31" t="s">
        <v>349</v>
      </c>
      <c r="C279" s="62"/>
      <c r="D279" s="62"/>
      <c r="E279" s="116"/>
      <c r="F279" s="118"/>
      <c r="G279" s="118"/>
      <c r="H279" s="63"/>
      <c r="I279" s="63"/>
      <c r="J279" s="63"/>
      <c r="K279" s="63"/>
      <c r="L279" s="63"/>
      <c r="M279" s="63"/>
      <c r="N279" s="13"/>
      <c r="O279" s="13"/>
      <c r="P279" s="13"/>
      <c r="Q279" s="118"/>
      <c r="R279" s="118"/>
      <c r="S279" s="118"/>
      <c r="T279" s="75"/>
    </row>
    <row r="280" spans="1:21" s="65" customFormat="1" ht="60" x14ac:dyDescent="0.2">
      <c r="A280" s="61"/>
      <c r="B280" s="31" t="s">
        <v>350</v>
      </c>
      <c r="C280" s="62"/>
      <c r="D280" s="62"/>
      <c r="E280" s="116"/>
      <c r="F280" s="118"/>
      <c r="G280" s="118"/>
      <c r="H280" s="63"/>
      <c r="I280" s="63"/>
      <c r="J280" s="63"/>
      <c r="K280" s="63"/>
      <c r="L280" s="63"/>
      <c r="M280" s="63"/>
      <c r="N280" s="13"/>
      <c r="O280" s="13"/>
      <c r="P280" s="13"/>
      <c r="Q280" s="118"/>
      <c r="R280" s="118"/>
      <c r="S280" s="118"/>
      <c r="T280" s="75"/>
    </row>
    <row r="281" spans="1:21" s="65" customFormat="1" ht="105" x14ac:dyDescent="0.2">
      <c r="A281" s="61"/>
      <c r="B281" s="31" t="s">
        <v>351</v>
      </c>
      <c r="C281" s="62"/>
      <c r="D281" s="62"/>
      <c r="E281" s="116"/>
      <c r="F281" s="118"/>
      <c r="G281" s="118">
        <v>400</v>
      </c>
      <c r="H281" s="63"/>
      <c r="I281" s="63"/>
      <c r="J281" s="63"/>
      <c r="K281" s="63"/>
      <c r="L281" s="63"/>
      <c r="M281" s="63">
        <v>0</v>
      </c>
      <c r="N281" s="13"/>
      <c r="O281" s="13"/>
      <c r="P281" s="13">
        <v>400</v>
      </c>
      <c r="Q281" s="118"/>
      <c r="R281" s="118"/>
      <c r="S281" s="118">
        <v>400</v>
      </c>
      <c r="T281" s="75"/>
    </row>
    <row r="282" spans="1:21" s="15" customFormat="1" ht="60" x14ac:dyDescent="0.2">
      <c r="A282" s="8"/>
      <c r="B282" s="31" t="s">
        <v>352</v>
      </c>
      <c r="C282" s="62"/>
      <c r="D282" s="62"/>
      <c r="E282" s="116"/>
      <c r="F282" s="118"/>
      <c r="G282" s="118"/>
      <c r="H282" s="63"/>
      <c r="I282" s="63"/>
      <c r="J282" s="63"/>
      <c r="K282" s="63"/>
      <c r="L282" s="63"/>
      <c r="M282" s="63"/>
      <c r="N282" s="13"/>
      <c r="O282" s="13"/>
      <c r="P282" s="13"/>
      <c r="Q282" s="118"/>
      <c r="R282" s="118"/>
      <c r="S282" s="118"/>
      <c r="T282" s="72"/>
    </row>
    <row r="283" spans="1:21" s="65" customFormat="1" ht="28.5" x14ac:dyDescent="0.2">
      <c r="A283" s="61" t="s">
        <v>133</v>
      </c>
      <c r="B283" s="88" t="s">
        <v>134</v>
      </c>
      <c r="C283" s="62"/>
      <c r="D283" s="62"/>
      <c r="E283" s="116">
        <f t="shared" ref="E283:G284" si="98">E284</f>
        <v>0</v>
      </c>
      <c r="F283" s="116">
        <f t="shared" si="98"/>
        <v>0</v>
      </c>
      <c r="G283" s="116">
        <f t="shared" si="98"/>
        <v>500</v>
      </c>
      <c r="H283" s="62"/>
      <c r="I283" s="62"/>
      <c r="J283" s="62"/>
      <c r="K283" s="62"/>
      <c r="L283" s="116">
        <f t="shared" ref="L283:S284" si="99">L284</f>
        <v>0</v>
      </c>
      <c r="M283" s="116">
        <f t="shared" si="99"/>
        <v>0</v>
      </c>
      <c r="N283" s="116">
        <f t="shared" si="99"/>
        <v>0</v>
      </c>
      <c r="O283" s="116">
        <f t="shared" si="99"/>
        <v>0</v>
      </c>
      <c r="P283" s="116">
        <f t="shared" si="99"/>
        <v>800</v>
      </c>
      <c r="Q283" s="116">
        <f t="shared" si="99"/>
        <v>0</v>
      </c>
      <c r="R283" s="116">
        <f t="shared" si="99"/>
        <v>0</v>
      </c>
      <c r="S283" s="116">
        <f t="shared" si="99"/>
        <v>800</v>
      </c>
      <c r="T283" s="75"/>
    </row>
    <row r="284" spans="1:21" s="65" customFormat="1" ht="45" x14ac:dyDescent="0.2">
      <c r="A284" s="74"/>
      <c r="B284" s="86" t="s">
        <v>353</v>
      </c>
      <c r="C284" s="62"/>
      <c r="D284" s="62"/>
      <c r="E284" s="116">
        <f t="shared" si="98"/>
        <v>0</v>
      </c>
      <c r="F284" s="116">
        <f t="shared" si="98"/>
        <v>0</v>
      </c>
      <c r="G284" s="116">
        <f t="shared" si="98"/>
        <v>500</v>
      </c>
      <c r="H284" s="62"/>
      <c r="I284" s="62"/>
      <c r="J284" s="62"/>
      <c r="K284" s="62"/>
      <c r="L284" s="116">
        <f t="shared" si="99"/>
        <v>0</v>
      </c>
      <c r="M284" s="116">
        <f t="shared" si="99"/>
        <v>0</v>
      </c>
      <c r="N284" s="116">
        <f t="shared" si="99"/>
        <v>0</v>
      </c>
      <c r="O284" s="116">
        <f t="shared" si="99"/>
        <v>0</v>
      </c>
      <c r="P284" s="116">
        <f t="shared" si="99"/>
        <v>800</v>
      </c>
      <c r="Q284" s="116">
        <f t="shared" si="99"/>
        <v>0</v>
      </c>
      <c r="R284" s="116">
        <f t="shared" si="99"/>
        <v>0</v>
      </c>
      <c r="S284" s="116">
        <f t="shared" si="99"/>
        <v>800</v>
      </c>
      <c r="T284" s="75"/>
    </row>
    <row r="285" spans="1:21" s="65" customFormat="1" ht="75" x14ac:dyDescent="0.2">
      <c r="A285" s="74"/>
      <c r="B285" s="31" t="s">
        <v>354</v>
      </c>
      <c r="C285" s="62"/>
      <c r="D285" s="62"/>
      <c r="E285" s="116"/>
      <c r="F285" s="116"/>
      <c r="G285" s="116">
        <v>500</v>
      </c>
      <c r="H285" s="62"/>
      <c r="I285" s="62"/>
      <c r="J285" s="62"/>
      <c r="K285" s="62"/>
      <c r="L285" s="62"/>
      <c r="M285" s="62"/>
      <c r="N285" s="37"/>
      <c r="O285" s="37"/>
      <c r="P285" s="37">
        <v>800</v>
      </c>
      <c r="Q285" s="116"/>
      <c r="R285" s="116"/>
      <c r="S285" s="116">
        <v>800</v>
      </c>
      <c r="T285" s="75"/>
    </row>
    <row r="286" spans="1:21" s="65" customFormat="1" x14ac:dyDescent="0.25">
      <c r="A286" s="74"/>
      <c r="B286" s="76"/>
      <c r="C286" s="62"/>
      <c r="D286" s="62"/>
      <c r="E286" s="116"/>
      <c r="F286" s="116"/>
      <c r="G286" s="116"/>
      <c r="H286" s="62"/>
      <c r="I286" s="62"/>
      <c r="J286" s="62"/>
      <c r="K286" s="62"/>
      <c r="L286" s="62"/>
      <c r="M286" s="62"/>
      <c r="N286" s="37"/>
      <c r="O286" s="37"/>
      <c r="P286" s="37"/>
      <c r="Q286" s="116"/>
      <c r="R286" s="116"/>
      <c r="S286" s="116"/>
      <c r="T286" s="75"/>
    </row>
    <row r="287" spans="1:21" s="65" customFormat="1" x14ac:dyDescent="0.25">
      <c r="A287" s="74"/>
      <c r="B287" s="76"/>
      <c r="C287" s="62"/>
      <c r="D287" s="62"/>
      <c r="E287" s="116"/>
      <c r="F287" s="116"/>
      <c r="G287" s="116"/>
      <c r="H287" s="62"/>
      <c r="I287" s="62"/>
      <c r="J287" s="62"/>
      <c r="K287" s="62"/>
      <c r="L287" s="62"/>
      <c r="M287" s="62"/>
      <c r="N287" s="37"/>
      <c r="O287" s="37"/>
      <c r="P287" s="37"/>
      <c r="Q287" s="116"/>
      <c r="R287" s="116"/>
      <c r="S287" s="116"/>
      <c r="T287" s="75"/>
    </row>
    <row r="288" spans="1:21" x14ac:dyDescent="0.25">
      <c r="T288" s="83"/>
      <c r="U288" s="83"/>
    </row>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sheetData>
  <mergeCells count="11">
    <mergeCell ref="T3:T4"/>
    <mergeCell ref="B1:T1"/>
    <mergeCell ref="A3:A4"/>
    <mergeCell ref="B3:B4"/>
    <mergeCell ref="C3:D3"/>
    <mergeCell ref="E3:G3"/>
    <mergeCell ref="H3:I3"/>
    <mergeCell ref="J3:K3"/>
    <mergeCell ref="L3:M3"/>
    <mergeCell ref="N3:P3"/>
    <mergeCell ref="Q3:S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5"/>
  <sheetViews>
    <sheetView workbookViewId="0">
      <selection activeCell="R265" sqref="R265"/>
    </sheetView>
  </sheetViews>
  <sheetFormatPr defaultRowHeight="15" x14ac:dyDescent="0.25"/>
  <cols>
    <col min="1" max="1" width="6" style="1" customWidth="1"/>
    <col min="2" max="2" width="45.7109375" style="1" customWidth="1"/>
    <col min="3" max="3" width="5.42578125" style="1" hidden="1" customWidth="1"/>
    <col min="4" max="4" width="5.7109375" style="1" hidden="1" customWidth="1"/>
    <col min="5" max="5" width="7.7109375" style="124" hidden="1" customWidth="1"/>
    <col min="6" max="6" width="11" style="124" hidden="1" customWidth="1"/>
    <col min="7" max="7" width="11.85546875" style="124" hidden="1" customWidth="1"/>
    <col min="8" max="8" width="0.140625" style="80" hidden="1" customWidth="1"/>
    <col min="9" max="9" width="9.42578125" style="1" hidden="1" customWidth="1"/>
    <col min="10" max="10" width="10.7109375" style="80" hidden="1" customWidth="1"/>
    <col min="11" max="11" width="9.5703125" style="1" hidden="1" customWidth="1"/>
    <col min="12" max="12" width="10.42578125" style="1" hidden="1" customWidth="1"/>
    <col min="13" max="13" width="11.5703125" style="1" hidden="1" customWidth="1"/>
    <col min="14" max="14" width="9.7109375" style="1" hidden="1" customWidth="1"/>
    <col min="15" max="15" width="8.85546875" style="1" hidden="1" customWidth="1"/>
    <col min="16" max="16" width="13.5703125" style="1" customWidth="1"/>
    <col min="17" max="17" width="15" style="1" customWidth="1"/>
    <col min="18" max="16384" width="9.140625" style="1"/>
  </cols>
  <sheetData>
    <row r="1" spans="1:18" ht="15" customHeight="1" x14ac:dyDescent="0.25">
      <c r="B1" s="176"/>
      <c r="C1" s="176"/>
      <c r="D1" s="176"/>
      <c r="E1" s="176"/>
      <c r="F1" s="176"/>
      <c r="G1" s="176"/>
      <c r="H1" s="176"/>
      <c r="I1" s="176"/>
      <c r="J1" s="176"/>
      <c r="K1" s="176"/>
      <c r="L1" s="176"/>
      <c r="M1" s="176"/>
    </row>
    <row r="2" spans="1:18" x14ac:dyDescent="0.25">
      <c r="B2" s="2"/>
      <c r="C2" s="2"/>
      <c r="D2" s="2"/>
      <c r="E2" s="114"/>
      <c r="F2" s="114"/>
      <c r="G2" s="114"/>
      <c r="H2" s="3"/>
      <c r="I2" s="2"/>
      <c r="J2" s="3"/>
      <c r="K2" s="2"/>
      <c r="L2" s="2"/>
      <c r="M2" s="2"/>
    </row>
    <row r="3" spans="1:18" x14ac:dyDescent="0.25">
      <c r="A3" s="177" t="s">
        <v>1</v>
      </c>
      <c r="B3" s="178" t="s">
        <v>2</v>
      </c>
      <c r="C3" s="180" t="s">
        <v>3</v>
      </c>
      <c r="D3" s="180"/>
      <c r="E3" s="185" t="s">
        <v>4</v>
      </c>
      <c r="F3" s="186"/>
      <c r="G3" s="187"/>
      <c r="H3" s="180" t="s">
        <v>5</v>
      </c>
      <c r="I3" s="180"/>
      <c r="J3" s="180" t="s">
        <v>6</v>
      </c>
      <c r="K3" s="180"/>
      <c r="L3" s="178" t="s">
        <v>370</v>
      </c>
      <c r="M3" s="178"/>
      <c r="N3" s="178" t="s">
        <v>371</v>
      </c>
      <c r="O3" s="178"/>
      <c r="P3" s="191" t="s">
        <v>373</v>
      </c>
      <c r="Q3" s="191" t="s">
        <v>374</v>
      </c>
      <c r="R3" s="192" t="s">
        <v>375</v>
      </c>
    </row>
    <row r="4" spans="1:18" x14ac:dyDescent="0.25">
      <c r="A4" s="177"/>
      <c r="B4" s="179"/>
      <c r="C4" s="5" t="s">
        <v>8</v>
      </c>
      <c r="D4" s="5" t="s">
        <v>9</v>
      </c>
      <c r="E4" s="115" t="s">
        <v>10</v>
      </c>
      <c r="F4" s="115" t="s">
        <v>8</v>
      </c>
      <c r="G4" s="115" t="s">
        <v>9</v>
      </c>
      <c r="H4" s="6" t="s">
        <v>8</v>
      </c>
      <c r="I4" s="5" t="s">
        <v>9</v>
      </c>
      <c r="J4" s="6" t="s">
        <v>8</v>
      </c>
      <c r="K4" s="5" t="s">
        <v>9</v>
      </c>
      <c r="L4" s="6" t="s">
        <v>8</v>
      </c>
      <c r="M4" s="5" t="s">
        <v>9</v>
      </c>
      <c r="N4" s="6" t="s">
        <v>8</v>
      </c>
      <c r="O4" s="5" t="s">
        <v>9</v>
      </c>
      <c r="P4" s="180"/>
      <c r="Q4" s="180"/>
      <c r="R4" s="192"/>
    </row>
    <row r="5" spans="1:18" ht="39.75" customHeight="1" x14ac:dyDescent="0.25">
      <c r="A5" s="134"/>
      <c r="B5" s="146" t="s">
        <v>369</v>
      </c>
      <c r="C5" s="5"/>
      <c r="D5" s="5"/>
      <c r="E5" s="115">
        <f>E8+E15+E37+E52+E64+E76+E97+E130+E156+E167+E172+E182+E198+E205+E210+E222+E229+E235+E244+E253+E260+E271+E282</f>
        <v>18666.260000000002</v>
      </c>
      <c r="F5" s="115">
        <f>F8+F15+F37+F52+F64+F76+F97+F130+F156+F167+F172+F182+F198+F205+F210+F222+F229+F235+F244+F253+F260+F271+F282</f>
        <v>3228290.73</v>
      </c>
      <c r="G5" s="115">
        <f>G8+G15+G37+G52+G64+G76+G97+G130+G156+G167+G172+G182+G198+G205+G210+G222+G229+G235+G244+G253+G260+G271+G282</f>
        <v>2211478.3783764704</v>
      </c>
      <c r="H5" s="6"/>
      <c r="I5" s="5"/>
      <c r="J5" s="6"/>
      <c r="K5" s="5"/>
      <c r="L5" s="115">
        <f t="shared" ref="L5:M5" si="0">L8+L15+L37+L52+L64+L76+L97+L130+L156+L167+L172+L182+L198+L205+L210+L222+L229+L235+L244+L253+L260+L271+L282</f>
        <v>1532551.6999999997</v>
      </c>
      <c r="M5" s="115">
        <f t="shared" si="0"/>
        <v>1101189.2611764709</v>
      </c>
      <c r="N5" s="147">
        <f>L5/F5*100</f>
        <v>47.472542846226233</v>
      </c>
      <c r="O5" s="147">
        <f>M5/G5*100</f>
        <v>49.794258535093405</v>
      </c>
      <c r="P5" s="5"/>
      <c r="Q5" s="5"/>
      <c r="R5" s="5"/>
    </row>
    <row r="6" spans="1:18" x14ac:dyDescent="0.25">
      <c r="A6" s="134"/>
      <c r="B6" s="135" t="s">
        <v>142</v>
      </c>
      <c r="C6" s="5"/>
      <c r="D6" s="5"/>
      <c r="E6" s="115"/>
      <c r="F6" s="119">
        <f>F20+F46</f>
        <v>192313.73</v>
      </c>
      <c r="G6" s="115"/>
      <c r="H6" s="6"/>
      <c r="I6" s="5"/>
      <c r="J6" s="6"/>
      <c r="K6" s="5"/>
      <c r="L6" s="6"/>
      <c r="M6" s="5"/>
      <c r="N6" s="6"/>
      <c r="O6" s="5"/>
      <c r="P6" s="5"/>
      <c r="Q6" s="5"/>
      <c r="R6" s="5"/>
    </row>
    <row r="7" spans="1:18" x14ac:dyDescent="0.25">
      <c r="A7" s="134"/>
      <c r="B7" s="135"/>
      <c r="C7" s="5"/>
      <c r="D7" s="5"/>
      <c r="E7" s="115"/>
      <c r="F7" s="115"/>
      <c r="G7" s="115"/>
      <c r="H7" s="6"/>
      <c r="I7" s="5"/>
      <c r="J7" s="6"/>
      <c r="K7" s="5"/>
      <c r="L7" s="6"/>
      <c r="M7" s="5"/>
      <c r="N7" s="5"/>
      <c r="O7" s="5"/>
      <c r="P7" s="5"/>
      <c r="Q7" s="5"/>
      <c r="R7" s="5"/>
    </row>
    <row r="8" spans="1:18" s="144" customFormat="1" ht="28.5" x14ac:dyDescent="0.25">
      <c r="A8" s="141" t="s">
        <v>11</v>
      </c>
      <c r="B8" s="153" t="s">
        <v>12</v>
      </c>
      <c r="C8" s="142"/>
      <c r="D8" s="142"/>
      <c r="E8" s="142">
        <f>E9+E11+E13</f>
        <v>0</v>
      </c>
      <c r="F8" s="142">
        <f>F9+F11+F13</f>
        <v>6328.6</v>
      </c>
      <c r="G8" s="142">
        <f>G9+G11+G13</f>
        <v>20002.900000000001</v>
      </c>
      <c r="H8" s="143">
        <v>0</v>
      </c>
      <c r="I8" s="143" t="e">
        <f>#REF!</f>
        <v>#REF!</v>
      </c>
      <c r="J8" s="143" t="e">
        <f>#REF!+J13</f>
        <v>#REF!</v>
      </c>
      <c r="K8" s="143" t="e">
        <f>#REF!</f>
        <v>#REF!</v>
      </c>
      <c r="L8" s="142">
        <f t="shared" ref="L8:M8" si="1">L9+L11+L13</f>
        <v>10882.8</v>
      </c>
      <c r="M8" s="142">
        <f t="shared" si="1"/>
        <v>10170</v>
      </c>
      <c r="N8" s="149">
        <f>L8/F8*100</f>
        <v>171.96220333091046</v>
      </c>
      <c r="O8" s="149">
        <f>M8/G8*100</f>
        <v>50.84262781896625</v>
      </c>
      <c r="P8" s="142">
        <f>P9+P11+P13</f>
        <v>16623176.609999999</v>
      </c>
      <c r="Q8" s="142">
        <f>Q9+Q11+Q13</f>
        <v>16623176.609999999</v>
      </c>
      <c r="R8" s="142">
        <f>Q8/P8*100</f>
        <v>100</v>
      </c>
    </row>
    <row r="9" spans="1:18" s="103" customFormat="1" ht="45" x14ac:dyDescent="0.25">
      <c r="A9" s="100"/>
      <c r="B9" s="154" t="s">
        <v>196</v>
      </c>
      <c r="C9" s="101"/>
      <c r="D9" s="101"/>
      <c r="E9" s="117">
        <f>E10</f>
        <v>0</v>
      </c>
      <c r="F9" s="117">
        <f>F10</f>
        <v>0</v>
      </c>
      <c r="G9" s="117">
        <f>G10</f>
        <v>4661.5</v>
      </c>
      <c r="H9" s="93"/>
      <c r="I9" s="93"/>
      <c r="J9" s="93"/>
      <c r="K9" s="93"/>
      <c r="L9" s="101">
        <f t="shared" ref="L9:M9" si="2">L10</f>
        <v>0</v>
      </c>
      <c r="M9" s="101">
        <f t="shared" si="2"/>
        <v>1168.5</v>
      </c>
      <c r="N9" s="147"/>
      <c r="O9" s="147">
        <f t="shared" ref="O9:O17" si="3">M9/G9*100</f>
        <v>25.067038506918376</v>
      </c>
      <c r="P9" s="101">
        <f>P10</f>
        <v>7494873.8099999996</v>
      </c>
      <c r="Q9" s="101">
        <f>Q10</f>
        <v>7494873.8099999996</v>
      </c>
      <c r="R9" s="142">
        <f t="shared" ref="R9:R72" si="4">Q9/P9*100</f>
        <v>100</v>
      </c>
    </row>
    <row r="10" spans="1:18" s="15" customFormat="1" ht="28.5" customHeight="1" x14ac:dyDescent="0.25">
      <c r="A10" s="73" t="s">
        <v>200</v>
      </c>
      <c r="B10" s="155" t="s">
        <v>195</v>
      </c>
      <c r="C10" s="10"/>
      <c r="D10" s="10"/>
      <c r="E10" s="116"/>
      <c r="F10" s="118"/>
      <c r="G10" s="118">
        <v>4661.5</v>
      </c>
      <c r="H10" s="12"/>
      <c r="I10" s="12"/>
      <c r="J10" s="12"/>
      <c r="K10" s="12"/>
      <c r="L10" s="11"/>
      <c r="M10" s="11">
        <v>1168.5</v>
      </c>
      <c r="N10" s="147"/>
      <c r="O10" s="147">
        <f t="shared" si="3"/>
        <v>25.067038506918376</v>
      </c>
      <c r="P10" s="10">
        <v>7494873.8099999996</v>
      </c>
      <c r="Q10" s="10">
        <v>7494873.8099999996</v>
      </c>
      <c r="R10" s="142">
        <f t="shared" si="4"/>
        <v>100</v>
      </c>
    </row>
    <row r="11" spans="1:18" s="103" customFormat="1" ht="31.5" customHeight="1" x14ac:dyDescent="0.25">
      <c r="A11" s="100"/>
      <c r="B11" s="154" t="s">
        <v>366</v>
      </c>
      <c r="C11" s="101"/>
      <c r="D11" s="101"/>
      <c r="E11" s="117">
        <f>E12</f>
        <v>0</v>
      </c>
      <c r="F11" s="117">
        <f>F12</f>
        <v>6328.6</v>
      </c>
      <c r="G11" s="117">
        <f>G12</f>
        <v>703.2</v>
      </c>
      <c r="H11" s="93"/>
      <c r="I11" s="93"/>
      <c r="J11" s="93"/>
      <c r="K11" s="93"/>
      <c r="L11" s="101">
        <f t="shared" ref="L11:M11" si="5">L12</f>
        <v>10882.8</v>
      </c>
      <c r="M11" s="101">
        <f t="shared" si="5"/>
        <v>362.8</v>
      </c>
      <c r="N11" s="147">
        <f>L11/F11*100</f>
        <v>171.96220333091046</v>
      </c>
      <c r="O11" s="147">
        <f t="shared" si="3"/>
        <v>51.592718998862338</v>
      </c>
      <c r="P11" s="101">
        <f>P12</f>
        <v>415421.26</v>
      </c>
      <c r="Q11" s="101">
        <f>Q12</f>
        <v>415421.26</v>
      </c>
      <c r="R11" s="142">
        <f t="shared" si="4"/>
        <v>100</v>
      </c>
    </row>
    <row r="12" spans="1:18" s="80" customFormat="1" ht="45" customHeight="1" x14ac:dyDescent="0.25">
      <c r="A12" s="73" t="s">
        <v>199</v>
      </c>
      <c r="B12" s="155" t="s">
        <v>197</v>
      </c>
      <c r="C12" s="6">
        <v>90</v>
      </c>
      <c r="D12" s="6">
        <v>10</v>
      </c>
      <c r="E12" s="115"/>
      <c r="F12" s="119">
        <v>6328.6</v>
      </c>
      <c r="G12" s="119">
        <v>703.2</v>
      </c>
      <c r="H12" s="28"/>
      <c r="I12" s="28"/>
      <c r="J12" s="28"/>
      <c r="K12" s="28"/>
      <c r="L12" s="18">
        <v>10882.8</v>
      </c>
      <c r="M12" s="18">
        <v>362.8</v>
      </c>
      <c r="N12" s="147">
        <f>L12/F12*100</f>
        <v>171.96220333091046</v>
      </c>
      <c r="O12" s="147">
        <f t="shared" si="3"/>
        <v>51.592718998862338</v>
      </c>
      <c r="P12" s="6">
        <v>415421.26</v>
      </c>
      <c r="Q12" s="6">
        <v>415421.26</v>
      </c>
      <c r="R12" s="142">
        <f t="shared" si="4"/>
        <v>100</v>
      </c>
    </row>
    <row r="13" spans="1:18" s="95" customFormat="1" ht="48" customHeight="1" x14ac:dyDescent="0.25">
      <c r="A13" s="91"/>
      <c r="B13" s="156" t="s">
        <v>367</v>
      </c>
      <c r="C13" s="101"/>
      <c r="D13" s="101"/>
      <c r="E13" s="117">
        <f>E14</f>
        <v>0</v>
      </c>
      <c r="F13" s="117">
        <f>F14</f>
        <v>0</v>
      </c>
      <c r="G13" s="117">
        <f>G14</f>
        <v>14638.2</v>
      </c>
      <c r="H13" s="97">
        <v>0</v>
      </c>
      <c r="I13" s="97"/>
      <c r="J13" s="97">
        <v>0</v>
      </c>
      <c r="K13" s="97"/>
      <c r="L13" s="101">
        <f t="shared" ref="L13:M13" si="6">L14</f>
        <v>0</v>
      </c>
      <c r="M13" s="101">
        <f t="shared" si="6"/>
        <v>8638.7000000000007</v>
      </c>
      <c r="N13" s="147"/>
      <c r="O13" s="147">
        <f t="shared" si="3"/>
        <v>59.014769575494256</v>
      </c>
      <c r="P13" s="92">
        <f>P14</f>
        <v>8712881.5399999991</v>
      </c>
      <c r="Q13" s="92">
        <f>Q14</f>
        <v>8712881.5399999991</v>
      </c>
      <c r="R13" s="142">
        <f t="shared" si="4"/>
        <v>100</v>
      </c>
    </row>
    <row r="14" spans="1:18" ht="31.5" customHeight="1" x14ac:dyDescent="0.25">
      <c r="A14" s="16"/>
      <c r="B14" s="157" t="s">
        <v>198</v>
      </c>
      <c r="C14" s="6"/>
      <c r="D14" s="6"/>
      <c r="E14" s="115"/>
      <c r="F14" s="119"/>
      <c r="G14" s="119">
        <v>14638.2</v>
      </c>
      <c r="H14" s="18"/>
      <c r="I14" s="18"/>
      <c r="J14" s="18"/>
      <c r="K14" s="18"/>
      <c r="L14" s="18"/>
      <c r="M14" s="18">
        <v>8638.7000000000007</v>
      </c>
      <c r="N14" s="147"/>
      <c r="O14" s="147">
        <f t="shared" si="3"/>
        <v>59.014769575494256</v>
      </c>
      <c r="P14" s="5">
        <v>8712881.5399999991</v>
      </c>
      <c r="Q14" s="5">
        <v>8712881.5399999991</v>
      </c>
      <c r="R14" s="142">
        <f t="shared" si="4"/>
        <v>100</v>
      </c>
    </row>
    <row r="15" spans="1:18" s="144" customFormat="1" ht="76.5" customHeight="1" x14ac:dyDescent="0.25">
      <c r="A15" s="141" t="s">
        <v>13</v>
      </c>
      <c r="B15" s="153" t="s">
        <v>14</v>
      </c>
      <c r="C15" s="142"/>
      <c r="D15" s="142"/>
      <c r="E15" s="142">
        <f>E16+E23+E26+E29</f>
        <v>4745.5</v>
      </c>
      <c r="F15" s="142">
        <f>F16+F23+F26+F29</f>
        <v>34144.400000000001</v>
      </c>
      <c r="G15" s="142">
        <f>G16+G23+G26+G29</f>
        <v>20689.264000000003</v>
      </c>
      <c r="H15" s="143" t="e">
        <f>#REF!+#REF!+#REF!+#REF!+#REF!+#REF!</f>
        <v>#REF!</v>
      </c>
      <c r="I15" s="143" t="e">
        <f>#REF!+#REF!+#REF!+#REF!+#REF!+#REF!</f>
        <v>#REF!</v>
      </c>
      <c r="J15" s="143" t="e">
        <f>#REF!+#REF!+#REF!+#REF!+#REF!+#REF!</f>
        <v>#REF!</v>
      </c>
      <c r="K15" s="143" t="e">
        <f>#REF!+#REF!+#REF!+#REF!+#REF!+#REF!</f>
        <v>#REF!</v>
      </c>
      <c r="L15" s="142">
        <f t="shared" ref="L15:M15" si="7">L16+L23+L26+L29</f>
        <v>34144.400000000001</v>
      </c>
      <c r="M15" s="142">
        <f t="shared" si="7"/>
        <v>15444.71</v>
      </c>
      <c r="N15" s="149">
        <f>L15/F15*100</f>
        <v>100</v>
      </c>
      <c r="O15" s="149">
        <f t="shared" si="3"/>
        <v>74.65084306527288</v>
      </c>
      <c r="P15" s="142">
        <f>P16+P23+P26</f>
        <v>0</v>
      </c>
      <c r="Q15" s="142">
        <f>Q16+Q23+Q26</f>
        <v>0</v>
      </c>
      <c r="R15" s="142" t="e">
        <f t="shared" si="4"/>
        <v>#DIV/0!</v>
      </c>
    </row>
    <row r="16" spans="1:18" s="15" customFormat="1" ht="15" customHeight="1" x14ac:dyDescent="0.25">
      <c r="A16" s="61" t="s">
        <v>136</v>
      </c>
      <c r="B16" s="154" t="s">
        <v>137</v>
      </c>
      <c r="C16" s="10"/>
      <c r="D16" s="10"/>
      <c r="E16" s="116">
        <f>E17+E18+E19+E20+E21+E22</f>
        <v>4745.5</v>
      </c>
      <c r="F16" s="116">
        <f>F17+F18+F19+F20+F21+F22</f>
        <v>24951</v>
      </c>
      <c r="G16" s="116">
        <f>G17+G18+G19+G20+G21+G22</f>
        <v>7990.91</v>
      </c>
      <c r="H16" s="12"/>
      <c r="I16" s="12"/>
      <c r="J16" s="12"/>
      <c r="K16" s="12"/>
      <c r="L16" s="10">
        <f t="shared" ref="L16:M16" si="8">L17+L18+L19+L20+L21+L22</f>
        <v>24951</v>
      </c>
      <c r="M16" s="10">
        <f t="shared" si="8"/>
        <v>7940.91</v>
      </c>
      <c r="N16" s="147">
        <f>L16/F16*100</f>
        <v>100</v>
      </c>
      <c r="O16" s="147">
        <f t="shared" si="3"/>
        <v>99.374289035917059</v>
      </c>
      <c r="P16" s="10">
        <f>P17+P18+P19+P20+P21+P22</f>
        <v>0</v>
      </c>
      <c r="Q16" s="10">
        <f>Q17+Q18+Q19+Q20+Q21+Q22</f>
        <v>0</v>
      </c>
      <c r="R16" s="142" t="e">
        <f t="shared" si="4"/>
        <v>#DIV/0!</v>
      </c>
    </row>
    <row r="17" spans="1:18" s="15" customFormat="1" ht="25.5" customHeight="1" x14ac:dyDescent="0.25">
      <c r="A17" s="87" t="s">
        <v>138</v>
      </c>
      <c r="B17" s="155" t="s">
        <v>139</v>
      </c>
      <c r="C17" s="6">
        <v>70</v>
      </c>
      <c r="D17" s="6">
        <v>30</v>
      </c>
      <c r="E17" s="116"/>
      <c r="F17" s="119">
        <v>86.8</v>
      </c>
      <c r="G17" s="119">
        <v>37.200000000000003</v>
      </c>
      <c r="H17" s="28"/>
      <c r="I17" s="28"/>
      <c r="J17" s="28"/>
      <c r="K17" s="28"/>
      <c r="L17" s="28">
        <v>86.8</v>
      </c>
      <c r="M17" s="28">
        <v>37.200000000000003</v>
      </c>
      <c r="N17" s="147">
        <f>L17/F17*100</f>
        <v>100</v>
      </c>
      <c r="O17" s="147">
        <f t="shared" si="3"/>
        <v>100</v>
      </c>
      <c r="P17" s="10"/>
      <c r="Q17" s="10"/>
      <c r="R17" s="142" t="e">
        <f t="shared" si="4"/>
        <v>#DIV/0!</v>
      </c>
    </row>
    <row r="18" spans="1:18" s="15" customFormat="1" ht="25.5" customHeight="1" x14ac:dyDescent="0.25">
      <c r="A18" s="87" t="s">
        <v>135</v>
      </c>
      <c r="B18" s="155" t="s">
        <v>140</v>
      </c>
      <c r="C18" s="6">
        <v>100</v>
      </c>
      <c r="D18" s="10"/>
      <c r="E18" s="115">
        <v>4745.5</v>
      </c>
      <c r="F18" s="119">
        <v>4549.2</v>
      </c>
      <c r="G18" s="118"/>
      <c r="H18" s="12"/>
      <c r="I18" s="12"/>
      <c r="J18" s="12"/>
      <c r="K18" s="12"/>
      <c r="L18" s="28">
        <v>4549.2</v>
      </c>
      <c r="M18" s="12"/>
      <c r="N18" s="147">
        <f>L18/F18*100</f>
        <v>100</v>
      </c>
      <c r="O18" s="147"/>
      <c r="P18" s="10"/>
      <c r="Q18" s="10"/>
      <c r="R18" s="142" t="e">
        <f t="shared" si="4"/>
        <v>#DIV/0!</v>
      </c>
    </row>
    <row r="19" spans="1:18" s="15" customFormat="1" ht="38.25" customHeight="1" x14ac:dyDescent="0.25">
      <c r="A19" s="87"/>
      <c r="B19" s="155" t="s">
        <v>141</v>
      </c>
      <c r="C19" s="10"/>
      <c r="D19" s="10"/>
      <c r="E19" s="116"/>
      <c r="F19" s="118"/>
      <c r="G19" s="118"/>
      <c r="H19" s="12"/>
      <c r="I19" s="12"/>
      <c r="J19" s="12"/>
      <c r="K19" s="12"/>
      <c r="L19" s="12"/>
      <c r="M19" s="12"/>
      <c r="N19" s="147"/>
      <c r="O19" s="147"/>
      <c r="P19" s="10"/>
      <c r="Q19" s="10"/>
      <c r="R19" s="142" t="e">
        <f t="shared" si="4"/>
        <v>#DIV/0!</v>
      </c>
    </row>
    <row r="20" spans="1:18" s="15" customFormat="1" ht="15" customHeight="1" x14ac:dyDescent="0.25">
      <c r="A20" s="87" t="s">
        <v>142</v>
      </c>
      <c r="B20" s="158" t="s">
        <v>143</v>
      </c>
      <c r="C20" s="6">
        <v>95</v>
      </c>
      <c r="D20" s="6">
        <v>5</v>
      </c>
      <c r="E20" s="116"/>
      <c r="F20" s="119">
        <v>20315</v>
      </c>
      <c r="G20" s="119">
        <v>1069.21</v>
      </c>
      <c r="H20" s="28">
        <v>0</v>
      </c>
      <c r="I20" s="29">
        <f>H20/C20*D20</f>
        <v>0</v>
      </c>
      <c r="J20" s="28">
        <v>0</v>
      </c>
      <c r="K20" s="29"/>
      <c r="L20" s="18">
        <v>20315</v>
      </c>
      <c r="M20" s="18">
        <f>G20</f>
        <v>1069.21</v>
      </c>
      <c r="N20" s="147">
        <f>L20/F20*100</f>
        <v>100</v>
      </c>
      <c r="O20" s="147">
        <f>M20/G20*100</f>
        <v>100</v>
      </c>
      <c r="P20" s="10"/>
      <c r="Q20" s="10"/>
      <c r="R20" s="142" t="e">
        <f t="shared" si="4"/>
        <v>#DIV/0!</v>
      </c>
    </row>
    <row r="21" spans="1:18" s="15" customFormat="1" ht="20.25" customHeight="1" x14ac:dyDescent="0.25">
      <c r="A21" s="87" t="s">
        <v>144</v>
      </c>
      <c r="B21" s="155" t="s">
        <v>145</v>
      </c>
      <c r="C21" s="10"/>
      <c r="D21" s="10"/>
      <c r="E21" s="116"/>
      <c r="F21" s="118"/>
      <c r="G21" s="119">
        <v>6884.5</v>
      </c>
      <c r="H21" s="28"/>
      <c r="I21" s="28"/>
      <c r="J21" s="28"/>
      <c r="K21" s="28"/>
      <c r="L21" s="28"/>
      <c r="M21" s="28">
        <v>6834.5</v>
      </c>
      <c r="N21" s="147"/>
      <c r="O21" s="147">
        <f>M21/G21*100</f>
        <v>99.273730844651027</v>
      </c>
      <c r="P21" s="10"/>
      <c r="Q21" s="10"/>
      <c r="R21" s="142" t="e">
        <f t="shared" si="4"/>
        <v>#DIV/0!</v>
      </c>
    </row>
    <row r="22" spans="1:18" s="15" customFormat="1" ht="25.5" customHeight="1" x14ac:dyDescent="0.25">
      <c r="A22" s="87"/>
      <c r="B22" s="155" t="s">
        <v>146</v>
      </c>
      <c r="C22" s="10"/>
      <c r="D22" s="10"/>
      <c r="E22" s="116"/>
      <c r="F22" s="118"/>
      <c r="G22" s="119"/>
      <c r="H22" s="28"/>
      <c r="I22" s="28"/>
      <c r="J22" s="28"/>
      <c r="K22" s="28"/>
      <c r="L22" s="28"/>
      <c r="M22" s="28"/>
      <c r="N22" s="147"/>
      <c r="O22" s="147"/>
      <c r="P22" s="10"/>
      <c r="Q22" s="10"/>
      <c r="R22" s="142" t="e">
        <f t="shared" si="4"/>
        <v>#DIV/0!</v>
      </c>
    </row>
    <row r="23" spans="1:18" s="15" customFormat="1" ht="25.5" customHeight="1" x14ac:dyDescent="0.25">
      <c r="A23" s="87"/>
      <c r="B23" s="154" t="s">
        <v>147</v>
      </c>
      <c r="C23" s="10"/>
      <c r="D23" s="10"/>
      <c r="E23" s="116">
        <f>E24+E25</f>
        <v>0</v>
      </c>
      <c r="F23" s="116">
        <f>F24+F25</f>
        <v>0</v>
      </c>
      <c r="G23" s="116">
        <f>G24+G25</f>
        <v>194.6</v>
      </c>
      <c r="H23" s="28"/>
      <c r="I23" s="28"/>
      <c r="J23" s="28"/>
      <c r="K23" s="28"/>
      <c r="L23" s="10">
        <f>L24+L25</f>
        <v>0</v>
      </c>
      <c r="M23" s="10">
        <f>M24+M25</f>
        <v>184.6</v>
      </c>
      <c r="N23" s="147"/>
      <c r="O23" s="147">
        <f>M23/G23*100</f>
        <v>94.861253854059612</v>
      </c>
      <c r="P23" s="10">
        <f>P24+P25</f>
        <v>0</v>
      </c>
      <c r="Q23" s="10">
        <f>Q24+Q25</f>
        <v>0</v>
      </c>
      <c r="R23" s="142" t="e">
        <f t="shared" si="4"/>
        <v>#DIV/0!</v>
      </c>
    </row>
    <row r="24" spans="1:18" s="15" customFormat="1" ht="25.5" customHeight="1" x14ac:dyDescent="0.25">
      <c r="A24" s="87"/>
      <c r="B24" s="155" t="s">
        <v>148</v>
      </c>
      <c r="C24" s="10"/>
      <c r="D24" s="10"/>
      <c r="E24" s="116"/>
      <c r="F24" s="118"/>
      <c r="G24" s="119"/>
      <c r="H24" s="28"/>
      <c r="I24" s="28"/>
      <c r="J24" s="28"/>
      <c r="K24" s="28"/>
      <c r="L24" s="28"/>
      <c r="M24" s="28"/>
      <c r="N24" s="147"/>
      <c r="O24" s="147"/>
      <c r="P24" s="10"/>
      <c r="Q24" s="10"/>
      <c r="R24" s="142" t="e">
        <f t="shared" si="4"/>
        <v>#DIV/0!</v>
      </c>
    </row>
    <row r="25" spans="1:18" s="15" customFormat="1" ht="15" customHeight="1" x14ac:dyDescent="0.25">
      <c r="A25" s="87" t="s">
        <v>149</v>
      </c>
      <c r="B25" s="155" t="s">
        <v>150</v>
      </c>
      <c r="C25" s="10"/>
      <c r="D25" s="10"/>
      <c r="E25" s="116"/>
      <c r="F25" s="118"/>
      <c r="G25" s="119">
        <v>194.6</v>
      </c>
      <c r="H25" s="28"/>
      <c r="I25" s="28"/>
      <c r="J25" s="28"/>
      <c r="K25" s="28"/>
      <c r="L25" s="28"/>
      <c r="M25" s="28">
        <v>184.6</v>
      </c>
      <c r="N25" s="147"/>
      <c r="O25" s="147">
        <f>M25/G25*100</f>
        <v>94.861253854059612</v>
      </c>
      <c r="P25" s="10"/>
      <c r="Q25" s="10"/>
      <c r="R25" s="142" t="e">
        <f t="shared" si="4"/>
        <v>#DIV/0!</v>
      </c>
    </row>
    <row r="26" spans="1:18" s="15" customFormat="1" ht="21.75" customHeight="1" x14ac:dyDescent="0.25">
      <c r="A26" s="87"/>
      <c r="B26" s="154" t="s">
        <v>151</v>
      </c>
      <c r="C26" s="10"/>
      <c r="D26" s="10"/>
      <c r="E26" s="116"/>
      <c r="F26" s="118">
        <f>F28+F27</f>
        <v>9193.4</v>
      </c>
      <c r="G26" s="118">
        <f t="shared" ref="G26:M26" si="9">G28+G27</f>
        <v>12198.754000000001</v>
      </c>
      <c r="H26" s="12">
        <f t="shared" si="9"/>
        <v>0</v>
      </c>
      <c r="I26" s="12">
        <f t="shared" si="9"/>
        <v>0</v>
      </c>
      <c r="J26" s="12">
        <f t="shared" si="9"/>
        <v>0</v>
      </c>
      <c r="K26" s="12">
        <f t="shared" si="9"/>
        <v>0</v>
      </c>
      <c r="L26" s="12">
        <f t="shared" si="9"/>
        <v>9193.4</v>
      </c>
      <c r="M26" s="12">
        <f t="shared" si="9"/>
        <v>7319.2</v>
      </c>
      <c r="N26" s="147">
        <f>L26/F26*100</f>
        <v>100</v>
      </c>
      <c r="O26" s="147">
        <f>M26/G26*100</f>
        <v>59.999570447932626</v>
      </c>
      <c r="P26" s="10">
        <f>P27+P28</f>
        <v>0</v>
      </c>
      <c r="Q26" s="10">
        <f>Q27+Q28</f>
        <v>0</v>
      </c>
      <c r="R26" s="142" t="e">
        <f t="shared" si="4"/>
        <v>#DIV/0!</v>
      </c>
    </row>
    <row r="27" spans="1:18" s="15" customFormat="1" ht="15" customHeight="1" x14ac:dyDescent="0.25">
      <c r="A27" s="87"/>
      <c r="B27" s="155" t="s">
        <v>152</v>
      </c>
      <c r="C27" s="10"/>
      <c r="D27" s="10"/>
      <c r="E27" s="116"/>
      <c r="F27" s="120"/>
      <c r="G27" s="119">
        <v>12198.754000000001</v>
      </c>
      <c r="H27" s="28"/>
      <c r="I27" s="28"/>
      <c r="J27" s="28"/>
      <c r="K27" s="28"/>
      <c r="M27" s="28">
        <v>7319.2</v>
      </c>
      <c r="N27" s="147"/>
      <c r="O27" s="147">
        <f>M27/G27*100</f>
        <v>59.999570447932626</v>
      </c>
      <c r="P27" s="10"/>
      <c r="Q27" s="10"/>
      <c r="R27" s="142" t="e">
        <f t="shared" si="4"/>
        <v>#DIV/0!</v>
      </c>
    </row>
    <row r="28" spans="1:18" s="15" customFormat="1" ht="15" customHeight="1" x14ac:dyDescent="0.25">
      <c r="A28" s="87"/>
      <c r="B28" s="155" t="s">
        <v>153</v>
      </c>
      <c r="C28" s="10"/>
      <c r="D28" s="10"/>
      <c r="E28" s="116"/>
      <c r="F28" s="119">
        <v>9193.4</v>
      </c>
      <c r="G28" s="119"/>
      <c r="H28" s="28"/>
      <c r="I28" s="28"/>
      <c r="J28" s="28"/>
      <c r="K28" s="28"/>
      <c r="L28" s="28">
        <v>9193.4</v>
      </c>
      <c r="M28" s="28"/>
      <c r="N28" s="147">
        <f>L28/F28*100</f>
        <v>100</v>
      </c>
      <c r="O28" s="147"/>
      <c r="P28" s="10"/>
      <c r="Q28" s="10"/>
      <c r="R28" s="142" t="e">
        <f t="shared" si="4"/>
        <v>#DIV/0!</v>
      </c>
    </row>
    <row r="29" spans="1:18" s="15" customFormat="1" ht="39" customHeight="1" x14ac:dyDescent="0.25">
      <c r="A29" s="87"/>
      <c r="B29" s="154" t="s">
        <v>154</v>
      </c>
      <c r="C29" s="10"/>
      <c r="D29" s="10"/>
      <c r="E29" s="116"/>
      <c r="F29" s="118">
        <f>F30+F31+F32+F33+F34+F35+F36</f>
        <v>0</v>
      </c>
      <c r="G29" s="118">
        <f t="shared" ref="G29:M29" si="10">G30+G31+G32+G33+G34+G35+G36</f>
        <v>305</v>
      </c>
      <c r="H29" s="12">
        <f t="shared" si="10"/>
        <v>0</v>
      </c>
      <c r="I29" s="12">
        <f t="shared" si="10"/>
        <v>0</v>
      </c>
      <c r="J29" s="12">
        <f t="shared" si="10"/>
        <v>0</v>
      </c>
      <c r="K29" s="12">
        <f t="shared" si="10"/>
        <v>0</v>
      </c>
      <c r="L29" s="12">
        <f t="shared" si="10"/>
        <v>0</v>
      </c>
      <c r="M29" s="12">
        <f t="shared" si="10"/>
        <v>0</v>
      </c>
      <c r="N29" s="147"/>
      <c r="O29" s="147">
        <f t="shared" ref="O29:O92" si="11">M29/G29*100</f>
        <v>0</v>
      </c>
      <c r="P29" s="10"/>
      <c r="Q29" s="10"/>
      <c r="R29" s="142" t="e">
        <f t="shared" si="4"/>
        <v>#DIV/0!</v>
      </c>
    </row>
    <row r="30" spans="1:18" s="15" customFormat="1" ht="29.25" customHeight="1" x14ac:dyDescent="0.25">
      <c r="A30" s="87"/>
      <c r="B30" s="155" t="s">
        <v>155</v>
      </c>
      <c r="C30" s="10"/>
      <c r="D30" s="10"/>
      <c r="E30" s="116"/>
      <c r="F30" s="118"/>
      <c r="G30" s="119">
        <v>50</v>
      </c>
      <c r="H30" s="28"/>
      <c r="I30" s="28"/>
      <c r="J30" s="28"/>
      <c r="K30" s="28"/>
      <c r="L30" s="28"/>
      <c r="M30" s="28">
        <v>0</v>
      </c>
      <c r="N30" s="147"/>
      <c r="O30" s="147">
        <f t="shared" si="11"/>
        <v>0</v>
      </c>
      <c r="P30" s="10"/>
      <c r="Q30" s="10"/>
      <c r="R30" s="142" t="e">
        <f t="shared" si="4"/>
        <v>#DIV/0!</v>
      </c>
    </row>
    <row r="31" spans="1:18" s="15" customFormat="1" ht="38.25" customHeight="1" x14ac:dyDescent="0.25">
      <c r="A31" s="87"/>
      <c r="B31" s="155" t="s">
        <v>156</v>
      </c>
      <c r="C31" s="10"/>
      <c r="D31" s="10"/>
      <c r="E31" s="116"/>
      <c r="F31" s="118"/>
      <c r="G31" s="119">
        <v>15</v>
      </c>
      <c r="H31" s="28"/>
      <c r="I31" s="28"/>
      <c r="J31" s="28"/>
      <c r="K31" s="28"/>
      <c r="L31" s="28"/>
      <c r="M31" s="28">
        <v>0</v>
      </c>
      <c r="N31" s="147"/>
      <c r="O31" s="147">
        <f t="shared" si="11"/>
        <v>0</v>
      </c>
      <c r="P31" s="10"/>
      <c r="Q31" s="10"/>
      <c r="R31" s="142" t="e">
        <f t="shared" si="4"/>
        <v>#DIV/0!</v>
      </c>
    </row>
    <row r="32" spans="1:18" s="15" customFormat="1" ht="25.5" customHeight="1" x14ac:dyDescent="0.25">
      <c r="A32" s="87"/>
      <c r="B32" s="155" t="s">
        <v>157</v>
      </c>
      <c r="C32" s="10"/>
      <c r="D32" s="10"/>
      <c r="E32" s="116"/>
      <c r="F32" s="118"/>
      <c r="G32" s="119">
        <v>115</v>
      </c>
      <c r="H32" s="28"/>
      <c r="I32" s="28"/>
      <c r="J32" s="28"/>
      <c r="K32" s="28"/>
      <c r="L32" s="28"/>
      <c r="M32" s="28">
        <v>0</v>
      </c>
      <c r="N32" s="147"/>
      <c r="O32" s="147">
        <f t="shared" si="11"/>
        <v>0</v>
      </c>
      <c r="P32" s="10"/>
      <c r="Q32" s="10"/>
      <c r="R32" s="142" t="e">
        <f t="shared" si="4"/>
        <v>#DIV/0!</v>
      </c>
    </row>
    <row r="33" spans="1:18" s="15" customFormat="1" ht="15" customHeight="1" x14ac:dyDescent="0.25">
      <c r="A33" s="87"/>
      <c r="B33" s="155" t="s">
        <v>158</v>
      </c>
      <c r="C33" s="10"/>
      <c r="D33" s="10"/>
      <c r="E33" s="116"/>
      <c r="F33" s="118"/>
      <c r="G33" s="119"/>
      <c r="H33" s="28"/>
      <c r="I33" s="28"/>
      <c r="J33" s="28"/>
      <c r="K33" s="28"/>
      <c r="L33" s="28"/>
      <c r="M33" s="28"/>
      <c r="N33" s="147"/>
      <c r="O33" s="147"/>
      <c r="P33" s="10"/>
      <c r="Q33" s="10"/>
      <c r="R33" s="142" t="e">
        <f t="shared" si="4"/>
        <v>#DIV/0!</v>
      </c>
    </row>
    <row r="34" spans="1:18" s="15" customFormat="1" ht="64.5" customHeight="1" x14ac:dyDescent="0.25">
      <c r="A34" s="87"/>
      <c r="B34" s="155" t="s">
        <v>159</v>
      </c>
      <c r="C34" s="10"/>
      <c r="D34" s="10"/>
      <c r="E34" s="116"/>
      <c r="F34" s="118"/>
      <c r="G34" s="119">
        <v>75</v>
      </c>
      <c r="H34" s="28"/>
      <c r="I34" s="28"/>
      <c r="J34" s="28"/>
      <c r="K34" s="28"/>
      <c r="L34" s="28"/>
      <c r="M34" s="28">
        <v>0</v>
      </c>
      <c r="N34" s="147"/>
      <c r="O34" s="147">
        <f t="shared" si="11"/>
        <v>0</v>
      </c>
      <c r="P34" s="10"/>
      <c r="Q34" s="10"/>
      <c r="R34" s="142" t="e">
        <f t="shared" si="4"/>
        <v>#DIV/0!</v>
      </c>
    </row>
    <row r="35" spans="1:18" s="15" customFormat="1" ht="15" customHeight="1" x14ac:dyDescent="0.25">
      <c r="A35" s="87"/>
      <c r="B35" s="155" t="s">
        <v>160</v>
      </c>
      <c r="C35" s="10"/>
      <c r="D35" s="10"/>
      <c r="E35" s="116"/>
      <c r="F35" s="118"/>
      <c r="G35" s="119">
        <v>50</v>
      </c>
      <c r="H35" s="28"/>
      <c r="I35" s="28"/>
      <c r="J35" s="28"/>
      <c r="K35" s="28"/>
      <c r="L35" s="28"/>
      <c r="M35" s="28">
        <v>0</v>
      </c>
      <c r="N35" s="147"/>
      <c r="O35" s="147">
        <f t="shared" si="11"/>
        <v>0</v>
      </c>
      <c r="P35" s="10"/>
      <c r="Q35" s="10"/>
      <c r="R35" s="142" t="e">
        <f t="shared" si="4"/>
        <v>#DIV/0!</v>
      </c>
    </row>
    <row r="36" spans="1:18" s="15" customFormat="1" ht="15" customHeight="1" x14ac:dyDescent="0.25">
      <c r="A36" s="87"/>
      <c r="B36" s="155" t="s">
        <v>161</v>
      </c>
      <c r="C36" s="10"/>
      <c r="D36" s="10"/>
      <c r="E36" s="116"/>
      <c r="F36" s="118"/>
      <c r="G36" s="119"/>
      <c r="H36" s="28"/>
      <c r="I36" s="28"/>
      <c r="J36" s="28"/>
      <c r="K36" s="28"/>
      <c r="L36" s="28"/>
      <c r="M36" s="28"/>
      <c r="N36" s="147"/>
      <c r="O36" s="147"/>
      <c r="P36" s="10"/>
      <c r="Q36" s="10"/>
      <c r="R36" s="142" t="e">
        <f t="shared" si="4"/>
        <v>#DIV/0!</v>
      </c>
    </row>
    <row r="37" spans="1:18" s="144" customFormat="1" ht="25.5" customHeight="1" x14ac:dyDescent="0.25">
      <c r="A37" s="141" t="s">
        <v>15</v>
      </c>
      <c r="B37" s="153" t="s">
        <v>16</v>
      </c>
      <c r="C37" s="142"/>
      <c r="D37" s="142"/>
      <c r="E37" s="142"/>
      <c r="F37" s="143">
        <f>F38+F43+F47</f>
        <v>172098.13</v>
      </c>
      <c r="G37" s="143">
        <f>G38+G43+G47</f>
        <v>51285.033200000005</v>
      </c>
      <c r="H37" s="143" t="e">
        <f>#REF!+#REF!</f>
        <v>#REF!</v>
      </c>
      <c r="I37" s="143" t="e">
        <f>#REF!+#REF!</f>
        <v>#REF!</v>
      </c>
      <c r="J37" s="143" t="e">
        <f>#REF!+#REF!</f>
        <v>#REF!</v>
      </c>
      <c r="K37" s="143" t="e">
        <f>#REF!+#REF!</f>
        <v>#REF!</v>
      </c>
      <c r="L37" s="143">
        <f t="shared" ref="L37:M37" si="12">L38+L43+L47</f>
        <v>50099.4</v>
      </c>
      <c r="M37" s="143">
        <f t="shared" si="12"/>
        <v>16141.02</v>
      </c>
      <c r="N37" s="149">
        <f t="shared" ref="N37:N81" si="13">L37/F37*100</f>
        <v>29.110949665751747</v>
      </c>
      <c r="O37" s="149">
        <f t="shared" si="11"/>
        <v>31.47315891763915</v>
      </c>
      <c r="P37" s="142"/>
      <c r="Q37" s="142"/>
      <c r="R37" s="142" t="e">
        <f t="shared" si="4"/>
        <v>#DIV/0!</v>
      </c>
    </row>
    <row r="38" spans="1:18" s="15" customFormat="1" ht="25.5" customHeight="1" x14ac:dyDescent="0.25">
      <c r="A38" s="8" t="s">
        <v>17</v>
      </c>
      <c r="B38" s="154" t="s">
        <v>201</v>
      </c>
      <c r="C38" s="10"/>
      <c r="D38" s="10"/>
      <c r="E38" s="116"/>
      <c r="F38" s="118">
        <f>F39+F40+F41+F42</f>
        <v>99.4</v>
      </c>
      <c r="G38" s="118">
        <f>G39+G40+G41+G42</f>
        <v>13862.263200000001</v>
      </c>
      <c r="H38" s="12"/>
      <c r="I38" s="12"/>
      <c r="J38" s="12"/>
      <c r="K38" s="12"/>
      <c r="L38" s="12">
        <f t="shared" ref="L38:M38" si="14">L39+L40+L41+L42</f>
        <v>99.4</v>
      </c>
      <c r="M38" s="12">
        <f t="shared" si="14"/>
        <v>11.04</v>
      </c>
      <c r="N38" s="147">
        <f t="shared" si="13"/>
        <v>100</v>
      </c>
      <c r="O38" s="147">
        <f t="shared" si="11"/>
        <v>7.9640675124390936E-2</v>
      </c>
      <c r="P38" s="10"/>
      <c r="Q38" s="10"/>
      <c r="R38" s="142" t="e">
        <f t="shared" si="4"/>
        <v>#DIV/0!</v>
      </c>
    </row>
    <row r="39" spans="1:18" s="15" customFormat="1" ht="15" customHeight="1" x14ac:dyDescent="0.25">
      <c r="A39" s="73" t="s">
        <v>162</v>
      </c>
      <c r="B39" s="155" t="s">
        <v>18</v>
      </c>
      <c r="C39" s="6">
        <v>90</v>
      </c>
      <c r="D39" s="6">
        <v>10</v>
      </c>
      <c r="E39" s="115"/>
      <c r="F39" s="119">
        <v>99.4</v>
      </c>
      <c r="G39" s="119">
        <v>11.04</v>
      </c>
      <c r="H39" s="28"/>
      <c r="I39" s="28"/>
      <c r="J39" s="28"/>
      <c r="K39" s="28"/>
      <c r="L39" s="28">
        <v>99.4</v>
      </c>
      <c r="M39" s="28">
        <v>11.04</v>
      </c>
      <c r="N39" s="147">
        <f t="shared" si="13"/>
        <v>100</v>
      </c>
      <c r="O39" s="147">
        <f t="shared" si="11"/>
        <v>100</v>
      </c>
      <c r="P39" s="10"/>
      <c r="Q39" s="10"/>
      <c r="R39" s="142" t="e">
        <f t="shared" si="4"/>
        <v>#DIV/0!</v>
      </c>
    </row>
    <row r="40" spans="1:18" s="15" customFormat="1" ht="107.25" customHeight="1" x14ac:dyDescent="0.25">
      <c r="A40" s="39" t="s">
        <v>19</v>
      </c>
      <c r="B40" s="155" t="s">
        <v>20</v>
      </c>
      <c r="C40" s="6"/>
      <c r="D40" s="6"/>
      <c r="E40" s="115"/>
      <c r="F40" s="119"/>
      <c r="G40" s="119">
        <v>200</v>
      </c>
      <c r="H40" s="28"/>
      <c r="I40" s="28"/>
      <c r="J40" s="28"/>
      <c r="K40" s="28"/>
      <c r="L40" s="28"/>
      <c r="M40" s="28">
        <v>0</v>
      </c>
      <c r="N40" s="147"/>
      <c r="O40" s="147">
        <f t="shared" si="11"/>
        <v>0</v>
      </c>
      <c r="P40" s="10"/>
      <c r="Q40" s="10"/>
      <c r="R40" s="142" t="e">
        <f t="shared" si="4"/>
        <v>#DIV/0!</v>
      </c>
    </row>
    <row r="41" spans="1:18" s="15" customFormat="1" ht="33.75" customHeight="1" x14ac:dyDescent="0.25">
      <c r="A41" s="8" t="s">
        <v>21</v>
      </c>
      <c r="B41" s="155" t="s">
        <v>22</v>
      </c>
      <c r="C41" s="6"/>
      <c r="D41" s="6"/>
      <c r="E41" s="115"/>
      <c r="F41" s="119"/>
      <c r="G41" s="119">
        <v>13556.2232</v>
      </c>
      <c r="H41" s="28"/>
      <c r="I41" s="28"/>
      <c r="J41" s="28"/>
      <c r="K41" s="28"/>
      <c r="L41" s="28"/>
      <c r="M41" s="28">
        <v>0</v>
      </c>
      <c r="N41" s="147"/>
      <c r="O41" s="147">
        <f t="shared" si="11"/>
        <v>0</v>
      </c>
      <c r="P41" s="10"/>
      <c r="Q41" s="10"/>
      <c r="R41" s="142" t="e">
        <f t="shared" si="4"/>
        <v>#DIV/0!</v>
      </c>
    </row>
    <row r="42" spans="1:18" s="15" customFormat="1" ht="15" customHeight="1" x14ac:dyDescent="0.25">
      <c r="A42" s="8" t="s">
        <v>23</v>
      </c>
      <c r="B42" s="155" t="s">
        <v>24</v>
      </c>
      <c r="C42" s="6"/>
      <c r="D42" s="6"/>
      <c r="E42" s="115"/>
      <c r="F42" s="119"/>
      <c r="G42" s="119">
        <v>95</v>
      </c>
      <c r="H42" s="28"/>
      <c r="I42" s="28"/>
      <c r="J42" s="28"/>
      <c r="K42" s="28"/>
      <c r="L42" s="28"/>
      <c r="M42" s="28">
        <v>0</v>
      </c>
      <c r="N42" s="147"/>
      <c r="O42" s="147">
        <f t="shared" si="11"/>
        <v>0</v>
      </c>
      <c r="P42" s="10"/>
      <c r="Q42" s="10"/>
      <c r="R42" s="142" t="e">
        <f t="shared" si="4"/>
        <v>#DIV/0!</v>
      </c>
    </row>
    <row r="43" spans="1:18" s="15" customFormat="1" ht="38.25" customHeight="1" x14ac:dyDescent="0.25">
      <c r="A43" s="8" t="s">
        <v>25</v>
      </c>
      <c r="B43" s="154" t="s">
        <v>26</v>
      </c>
      <c r="C43" s="10"/>
      <c r="D43" s="10"/>
      <c r="E43" s="116"/>
      <c r="F43" s="118">
        <f>F44+F45+F46</f>
        <v>171998.73</v>
      </c>
      <c r="G43" s="118">
        <f>G44+G45+G46</f>
        <v>19315.97</v>
      </c>
      <c r="H43" s="12"/>
      <c r="I43" s="12"/>
      <c r="J43" s="12"/>
      <c r="K43" s="12"/>
      <c r="L43" s="12">
        <f t="shared" ref="L43:M43" si="15">L44+L45+L46</f>
        <v>50000</v>
      </c>
      <c r="M43" s="12">
        <f t="shared" si="15"/>
        <v>5555.56</v>
      </c>
      <c r="N43" s="147">
        <f t="shared" si="13"/>
        <v>29.069982086495639</v>
      </c>
      <c r="O43" s="147">
        <f t="shared" si="11"/>
        <v>28.761485962133925</v>
      </c>
      <c r="P43" s="10"/>
      <c r="Q43" s="10"/>
      <c r="R43" s="142" t="e">
        <f t="shared" si="4"/>
        <v>#DIV/0!</v>
      </c>
    </row>
    <row r="44" spans="1:18" s="15" customFormat="1" ht="25.5" customHeight="1" x14ac:dyDescent="0.25">
      <c r="A44" s="8" t="s">
        <v>27</v>
      </c>
      <c r="B44" s="155" t="s">
        <v>28</v>
      </c>
      <c r="C44" s="10"/>
      <c r="D44" s="10"/>
      <c r="E44" s="116"/>
      <c r="F44" s="118"/>
      <c r="G44" s="119">
        <v>95</v>
      </c>
      <c r="H44" s="28"/>
      <c r="I44" s="28"/>
      <c r="J44" s="28"/>
      <c r="K44" s="28"/>
      <c r="L44" s="28"/>
      <c r="M44" s="28">
        <v>0</v>
      </c>
      <c r="N44" s="147"/>
      <c r="O44" s="147">
        <f t="shared" si="11"/>
        <v>0</v>
      </c>
      <c r="P44" s="10"/>
      <c r="Q44" s="10"/>
      <c r="R44" s="142" t="e">
        <f t="shared" si="4"/>
        <v>#DIV/0!</v>
      </c>
    </row>
    <row r="45" spans="1:18" s="15" customFormat="1" ht="93.75" customHeight="1" x14ac:dyDescent="0.25">
      <c r="A45" s="8" t="s">
        <v>29</v>
      </c>
      <c r="B45" s="155" t="s">
        <v>30</v>
      </c>
      <c r="C45" s="10"/>
      <c r="D45" s="10"/>
      <c r="E45" s="116"/>
      <c r="F45" s="118"/>
      <c r="G45" s="119">
        <v>110</v>
      </c>
      <c r="H45" s="28"/>
      <c r="I45" s="28"/>
      <c r="J45" s="28"/>
      <c r="K45" s="28"/>
      <c r="L45" s="28"/>
      <c r="M45" s="28">
        <v>0</v>
      </c>
      <c r="N45" s="147"/>
      <c r="O45" s="147">
        <f t="shared" si="11"/>
        <v>0</v>
      </c>
      <c r="P45" s="10"/>
      <c r="Q45" s="10"/>
      <c r="R45" s="142" t="e">
        <f t="shared" si="4"/>
        <v>#DIV/0!</v>
      </c>
    </row>
    <row r="46" spans="1:18" s="15" customFormat="1" ht="38.25" customHeight="1" x14ac:dyDescent="0.25">
      <c r="A46" s="8" t="s">
        <v>163</v>
      </c>
      <c r="B46" s="158" t="s">
        <v>31</v>
      </c>
      <c r="C46" s="10">
        <v>90</v>
      </c>
      <c r="D46" s="10">
        <v>10</v>
      </c>
      <c r="E46" s="116"/>
      <c r="F46" s="119">
        <v>171998.73</v>
      </c>
      <c r="G46" s="119">
        <v>19110.97</v>
      </c>
      <c r="H46" s="28"/>
      <c r="I46" s="28"/>
      <c r="J46" s="28"/>
      <c r="K46" s="28"/>
      <c r="L46" s="28">
        <v>50000</v>
      </c>
      <c r="M46" s="28">
        <v>5555.56</v>
      </c>
      <c r="N46" s="147">
        <f t="shared" si="13"/>
        <v>29.069982086495639</v>
      </c>
      <c r="O46" s="147">
        <f t="shared" si="11"/>
        <v>29.070005342481309</v>
      </c>
      <c r="P46" s="10"/>
      <c r="Q46" s="10"/>
      <c r="R46" s="142" t="e">
        <f t="shared" si="4"/>
        <v>#DIV/0!</v>
      </c>
    </row>
    <row r="47" spans="1:18" s="15" customFormat="1" ht="15" customHeight="1" x14ac:dyDescent="0.25">
      <c r="A47" s="8" t="s">
        <v>33</v>
      </c>
      <c r="B47" s="154" t="s">
        <v>34</v>
      </c>
      <c r="C47" s="10"/>
      <c r="D47" s="10"/>
      <c r="E47" s="116"/>
      <c r="F47" s="119"/>
      <c r="G47" s="118">
        <f>G48</f>
        <v>18106.800000000003</v>
      </c>
      <c r="H47" s="12"/>
      <c r="I47" s="12"/>
      <c r="J47" s="12"/>
      <c r="K47" s="12"/>
      <c r="L47" s="12">
        <f t="shared" ref="L47:M47" si="16">L48</f>
        <v>0</v>
      </c>
      <c r="M47" s="12">
        <f t="shared" si="16"/>
        <v>10574.42</v>
      </c>
      <c r="N47" s="147"/>
      <c r="O47" s="147">
        <f t="shared" si="11"/>
        <v>58.400269512006531</v>
      </c>
      <c r="P47" s="10"/>
      <c r="Q47" s="10"/>
      <c r="R47" s="142" t="e">
        <f t="shared" si="4"/>
        <v>#DIV/0!</v>
      </c>
    </row>
    <row r="48" spans="1:18" s="15" customFormat="1" ht="15" customHeight="1" x14ac:dyDescent="0.25">
      <c r="A48" s="8" t="s">
        <v>35</v>
      </c>
      <c r="B48" s="155" t="s">
        <v>36</v>
      </c>
      <c r="C48" s="10"/>
      <c r="D48" s="10"/>
      <c r="E48" s="116"/>
      <c r="F48" s="119"/>
      <c r="G48" s="119">
        <f>G49+G51+G50</f>
        <v>18106.800000000003</v>
      </c>
      <c r="H48" s="28"/>
      <c r="I48" s="28"/>
      <c r="J48" s="28"/>
      <c r="K48" s="28"/>
      <c r="L48" s="28"/>
      <c r="M48" s="28">
        <f>M49+M50+M51</f>
        <v>10574.42</v>
      </c>
      <c r="N48" s="147"/>
      <c r="O48" s="147">
        <f t="shared" si="11"/>
        <v>58.400269512006531</v>
      </c>
      <c r="P48" s="10"/>
      <c r="Q48" s="10"/>
      <c r="R48" s="142" t="e">
        <f t="shared" si="4"/>
        <v>#DIV/0!</v>
      </c>
    </row>
    <row r="49" spans="1:18" s="109" customFormat="1" ht="45.75" customHeight="1" x14ac:dyDescent="0.25">
      <c r="A49" s="104"/>
      <c r="B49" s="159" t="s">
        <v>37</v>
      </c>
      <c r="C49" s="106"/>
      <c r="D49" s="106"/>
      <c r="E49" s="115"/>
      <c r="F49" s="119"/>
      <c r="G49" s="119">
        <v>10709.7</v>
      </c>
      <c r="H49" s="107"/>
      <c r="I49" s="107"/>
      <c r="J49" s="107"/>
      <c r="K49" s="107"/>
      <c r="L49" s="107"/>
      <c r="M49" s="107">
        <v>6156.1</v>
      </c>
      <c r="N49" s="147"/>
      <c r="O49" s="147">
        <f t="shared" si="11"/>
        <v>57.481535430497587</v>
      </c>
      <c r="P49" s="106"/>
      <c r="Q49" s="106"/>
      <c r="R49" s="142" t="e">
        <f t="shared" si="4"/>
        <v>#DIV/0!</v>
      </c>
    </row>
    <row r="50" spans="1:18" s="109" customFormat="1" ht="25.5" customHeight="1" x14ac:dyDescent="0.25">
      <c r="A50" s="104"/>
      <c r="B50" s="159" t="s">
        <v>38</v>
      </c>
      <c r="C50" s="106"/>
      <c r="D50" s="106"/>
      <c r="E50" s="115"/>
      <c r="F50" s="119"/>
      <c r="G50" s="119">
        <v>83</v>
      </c>
      <c r="H50" s="107"/>
      <c r="I50" s="107"/>
      <c r="J50" s="107"/>
      <c r="K50" s="107"/>
      <c r="L50" s="107"/>
      <c r="M50" s="107">
        <v>29.9</v>
      </c>
      <c r="N50" s="147"/>
      <c r="O50" s="147">
        <f t="shared" si="11"/>
        <v>36.024096385542165</v>
      </c>
      <c r="P50" s="106"/>
      <c r="Q50" s="106"/>
      <c r="R50" s="142" t="e">
        <f t="shared" si="4"/>
        <v>#DIV/0!</v>
      </c>
    </row>
    <row r="51" spans="1:18" s="109" customFormat="1" ht="25.5" customHeight="1" x14ac:dyDescent="0.25">
      <c r="A51" s="104"/>
      <c r="B51" s="160" t="s">
        <v>39</v>
      </c>
      <c r="C51" s="106"/>
      <c r="D51" s="106"/>
      <c r="E51" s="115"/>
      <c r="F51" s="115"/>
      <c r="G51" s="115">
        <v>7314.1</v>
      </c>
      <c r="H51" s="106"/>
      <c r="I51" s="106"/>
      <c r="J51" s="106"/>
      <c r="K51" s="106"/>
      <c r="L51" s="106"/>
      <c r="M51" s="106">
        <v>4388.42</v>
      </c>
      <c r="N51" s="147"/>
      <c r="O51" s="147">
        <f t="shared" si="11"/>
        <v>59.999453111114143</v>
      </c>
      <c r="P51" s="106"/>
      <c r="Q51" s="106"/>
      <c r="R51" s="142" t="e">
        <f t="shared" si="4"/>
        <v>#DIV/0!</v>
      </c>
    </row>
    <row r="52" spans="1:18" s="144" customFormat="1" ht="15" customHeight="1" x14ac:dyDescent="0.25">
      <c r="A52" s="141" t="s">
        <v>40</v>
      </c>
      <c r="B52" s="153" t="s">
        <v>41</v>
      </c>
      <c r="C52" s="142"/>
      <c r="D52" s="142"/>
      <c r="E52" s="142">
        <f>E53+E56+E62</f>
        <v>13844.26</v>
      </c>
      <c r="F52" s="142">
        <f>F53+F56+F62</f>
        <v>1363937.7</v>
      </c>
      <c r="G52" s="142">
        <f>G53+G56+G62</f>
        <v>148883.5</v>
      </c>
      <c r="H52" s="150" t="e">
        <f>#REF!+#REF!</f>
        <v>#REF!</v>
      </c>
      <c r="I52" s="150" t="e">
        <f>#REF!+#REF!</f>
        <v>#REF!</v>
      </c>
      <c r="J52" s="150" t="e">
        <f>#REF!+#REF!</f>
        <v>#REF!</v>
      </c>
      <c r="K52" s="150" t="e">
        <f>#REF!+#REF!</f>
        <v>#REF!</v>
      </c>
      <c r="L52" s="142">
        <f t="shared" ref="L52:M52" si="17">L53+L56+L62</f>
        <v>52289.3</v>
      </c>
      <c r="M52" s="142">
        <f t="shared" si="17"/>
        <v>6451.3</v>
      </c>
      <c r="N52" s="149">
        <f t="shared" si="13"/>
        <v>3.8337014953102337</v>
      </c>
      <c r="O52" s="149">
        <f t="shared" si="11"/>
        <v>4.3331195196244048</v>
      </c>
      <c r="P52" s="142"/>
      <c r="Q52" s="142"/>
      <c r="R52" s="142" t="e">
        <f t="shared" si="4"/>
        <v>#DIV/0!</v>
      </c>
    </row>
    <row r="53" spans="1:18" s="47" customFormat="1" ht="78" customHeight="1" x14ac:dyDescent="0.25">
      <c r="A53" s="41" t="s">
        <v>42</v>
      </c>
      <c r="B53" s="154" t="s">
        <v>43</v>
      </c>
      <c r="C53" s="43"/>
      <c r="D53" s="43"/>
      <c r="E53" s="116"/>
      <c r="F53" s="118">
        <f>F54</f>
        <v>1245380</v>
      </c>
      <c r="G53" s="118">
        <f>G54</f>
        <v>138370</v>
      </c>
      <c r="H53" s="12"/>
      <c r="I53" s="12"/>
      <c r="J53" s="12"/>
      <c r="K53" s="12"/>
      <c r="L53" s="118">
        <f t="shared" ref="L53:M54" si="18">L54</f>
        <v>15315.8</v>
      </c>
      <c r="M53" s="118">
        <f t="shared" si="18"/>
        <v>1701.7</v>
      </c>
      <c r="N53" s="147">
        <f t="shared" si="13"/>
        <v>1.2298093754516692</v>
      </c>
      <c r="O53" s="147">
        <f t="shared" si="11"/>
        <v>1.2298186022981861</v>
      </c>
      <c r="P53" s="43"/>
      <c r="Q53" s="43"/>
      <c r="R53" s="142" t="e">
        <f t="shared" si="4"/>
        <v>#DIV/0!</v>
      </c>
    </row>
    <row r="54" spans="1:18" s="47" customFormat="1" ht="15" customHeight="1" x14ac:dyDescent="0.25">
      <c r="A54" s="41"/>
      <c r="B54" s="154" t="s">
        <v>204</v>
      </c>
      <c r="C54" s="43"/>
      <c r="D54" s="43"/>
      <c r="E54" s="116"/>
      <c r="F54" s="118">
        <f>F55</f>
        <v>1245380</v>
      </c>
      <c r="G54" s="118">
        <f>G55</f>
        <v>138370</v>
      </c>
      <c r="H54" s="12"/>
      <c r="I54" s="12"/>
      <c r="J54" s="12"/>
      <c r="K54" s="12"/>
      <c r="L54" s="118">
        <f t="shared" si="18"/>
        <v>15315.8</v>
      </c>
      <c r="M54" s="118">
        <f t="shared" si="18"/>
        <v>1701.7</v>
      </c>
      <c r="N54" s="147">
        <f t="shared" si="13"/>
        <v>1.2298093754516692</v>
      </c>
      <c r="O54" s="147">
        <f t="shared" si="11"/>
        <v>1.2298186022981861</v>
      </c>
      <c r="P54" s="43"/>
      <c r="Q54" s="43"/>
      <c r="R54" s="142" t="e">
        <f t="shared" si="4"/>
        <v>#DIV/0!</v>
      </c>
    </row>
    <row r="55" spans="1:18" s="47" customFormat="1" ht="15" customHeight="1" x14ac:dyDescent="0.25">
      <c r="A55" s="16" t="s">
        <v>44</v>
      </c>
      <c r="B55" s="155" t="s">
        <v>205</v>
      </c>
      <c r="C55" s="43"/>
      <c r="D55" s="43"/>
      <c r="E55" s="116"/>
      <c r="F55" s="121">
        <v>1245380</v>
      </c>
      <c r="G55" s="121">
        <v>138370</v>
      </c>
      <c r="H55" s="44"/>
      <c r="I55" s="44"/>
      <c r="J55" s="44"/>
      <c r="K55" s="44"/>
      <c r="L55" s="125">
        <v>15315.8</v>
      </c>
      <c r="M55" s="125">
        <v>1701.7</v>
      </c>
      <c r="N55" s="147">
        <f t="shared" si="13"/>
        <v>1.2298093754516692</v>
      </c>
      <c r="O55" s="147">
        <f t="shared" si="11"/>
        <v>1.2298186022981861</v>
      </c>
      <c r="P55" s="43"/>
      <c r="Q55" s="43"/>
      <c r="R55" s="142" t="e">
        <f t="shared" si="4"/>
        <v>#DIV/0!</v>
      </c>
    </row>
    <row r="56" spans="1:18" s="47" customFormat="1" ht="15" customHeight="1" x14ac:dyDescent="0.25">
      <c r="A56" s="41" t="s">
        <v>45</v>
      </c>
      <c r="B56" s="154" t="s">
        <v>46</v>
      </c>
      <c r="C56" s="43"/>
      <c r="D56" s="43"/>
      <c r="E56" s="116">
        <f>E57+E58+E59+E60+E61</f>
        <v>13844.26</v>
      </c>
      <c r="F56" s="116">
        <f>F57+F58+F59+F60+F61</f>
        <v>118557.7</v>
      </c>
      <c r="G56" s="116">
        <f>G57+G58+G59+G60+G61</f>
        <v>5180</v>
      </c>
      <c r="H56" s="12"/>
      <c r="I56" s="12"/>
      <c r="J56" s="12"/>
      <c r="K56" s="12"/>
      <c r="L56" s="116">
        <f t="shared" ref="L56:M56" si="19">L57+L58+L59+L60+L61</f>
        <v>36973.5</v>
      </c>
      <c r="M56" s="116">
        <f t="shared" si="19"/>
        <v>1578.3</v>
      </c>
      <c r="N56" s="147">
        <f t="shared" si="13"/>
        <v>31.186080701633045</v>
      </c>
      <c r="O56" s="147">
        <f t="shared" si="11"/>
        <v>30.469111969111967</v>
      </c>
      <c r="P56" s="43"/>
      <c r="Q56" s="43"/>
      <c r="R56" s="142" t="e">
        <f t="shared" si="4"/>
        <v>#DIV/0!</v>
      </c>
    </row>
    <row r="57" spans="1:18" s="47" customFormat="1" ht="129.75" customHeight="1" x14ac:dyDescent="0.25">
      <c r="A57" s="16" t="s">
        <v>206</v>
      </c>
      <c r="B57" s="155" t="s">
        <v>47</v>
      </c>
      <c r="C57" s="43"/>
      <c r="D57" s="43"/>
      <c r="E57" s="116">
        <v>5813.06</v>
      </c>
      <c r="F57" s="118">
        <v>91698</v>
      </c>
      <c r="G57" s="118">
        <v>5100</v>
      </c>
      <c r="H57" s="12"/>
      <c r="I57" s="12"/>
      <c r="J57" s="12"/>
      <c r="K57" s="12"/>
      <c r="L57" s="12">
        <v>28346.7</v>
      </c>
      <c r="M57" s="12">
        <v>1578.3</v>
      </c>
      <c r="N57" s="147">
        <f t="shared" si="13"/>
        <v>30.913106065563046</v>
      </c>
      <c r="O57" s="147">
        <f t="shared" si="11"/>
        <v>30.94705882352941</v>
      </c>
      <c r="P57" s="43"/>
      <c r="Q57" s="43"/>
      <c r="R57" s="142" t="e">
        <f t="shared" si="4"/>
        <v>#DIV/0!</v>
      </c>
    </row>
    <row r="58" spans="1:18" s="47" customFormat="1" ht="25.5" customHeight="1" x14ac:dyDescent="0.25">
      <c r="A58" s="16" t="s">
        <v>206</v>
      </c>
      <c r="B58" s="155" t="s">
        <v>48</v>
      </c>
      <c r="C58" s="43"/>
      <c r="D58" s="43"/>
      <c r="E58" s="116">
        <v>680</v>
      </c>
      <c r="F58" s="118">
        <v>840</v>
      </c>
      <c r="G58" s="118">
        <v>80</v>
      </c>
      <c r="H58" s="12"/>
      <c r="I58" s="12"/>
      <c r="J58" s="12"/>
      <c r="K58" s="12"/>
      <c r="L58" s="12">
        <v>0</v>
      </c>
      <c r="M58" s="12">
        <v>0</v>
      </c>
      <c r="N58" s="147">
        <f t="shared" si="13"/>
        <v>0</v>
      </c>
      <c r="O58" s="147">
        <f t="shared" si="11"/>
        <v>0</v>
      </c>
      <c r="P58" s="43"/>
      <c r="Q58" s="43"/>
      <c r="R58" s="142" t="e">
        <f t="shared" si="4"/>
        <v>#DIV/0!</v>
      </c>
    </row>
    <row r="59" spans="1:18" s="47" customFormat="1" ht="25.5" customHeight="1" x14ac:dyDescent="0.25">
      <c r="A59" s="48" t="s">
        <v>49</v>
      </c>
      <c r="B59" s="155" t="s">
        <v>50</v>
      </c>
      <c r="C59" s="43"/>
      <c r="D59" s="43"/>
      <c r="E59" s="116"/>
      <c r="F59" s="118">
        <v>0</v>
      </c>
      <c r="G59" s="118">
        <v>0</v>
      </c>
      <c r="H59" s="12"/>
      <c r="I59" s="12"/>
      <c r="J59" s="12"/>
      <c r="K59" s="12"/>
      <c r="L59" s="12">
        <v>0</v>
      </c>
      <c r="M59" s="12">
        <v>0</v>
      </c>
      <c r="N59" s="147"/>
      <c r="O59" s="147"/>
      <c r="P59" s="43"/>
      <c r="Q59" s="43"/>
      <c r="R59" s="142" t="e">
        <f t="shared" si="4"/>
        <v>#DIV/0!</v>
      </c>
    </row>
    <row r="60" spans="1:18" s="47" customFormat="1" ht="90" customHeight="1" x14ac:dyDescent="0.25">
      <c r="A60" s="16" t="s">
        <v>51</v>
      </c>
      <c r="B60" s="155" t="s">
        <v>52</v>
      </c>
      <c r="C60" s="43"/>
      <c r="D60" s="43"/>
      <c r="E60" s="116">
        <v>7351.2</v>
      </c>
      <c r="F60" s="118">
        <v>0</v>
      </c>
      <c r="G60" s="118">
        <v>0</v>
      </c>
      <c r="H60" s="12"/>
      <c r="I60" s="12"/>
      <c r="J60" s="12"/>
      <c r="K60" s="12"/>
      <c r="L60" s="12">
        <v>0</v>
      </c>
      <c r="M60" s="12">
        <v>0</v>
      </c>
      <c r="N60" s="147"/>
      <c r="O60" s="147"/>
      <c r="P60" s="43"/>
      <c r="Q60" s="43"/>
      <c r="R60" s="142" t="e">
        <f t="shared" si="4"/>
        <v>#DIV/0!</v>
      </c>
    </row>
    <row r="61" spans="1:18" s="47" customFormat="1" ht="15" customHeight="1" x14ac:dyDescent="0.25">
      <c r="A61" s="16"/>
      <c r="B61" s="155" t="s">
        <v>207</v>
      </c>
      <c r="C61" s="43"/>
      <c r="D61" s="43"/>
      <c r="E61" s="116"/>
      <c r="F61" s="118">
        <v>26019.7</v>
      </c>
      <c r="G61" s="118"/>
      <c r="H61" s="12"/>
      <c r="I61" s="12"/>
      <c r="J61" s="12"/>
      <c r="K61" s="12"/>
      <c r="L61" s="12">
        <v>8626.7999999999993</v>
      </c>
      <c r="M61" s="12"/>
      <c r="N61" s="147">
        <f t="shared" si="13"/>
        <v>33.154878803368213</v>
      </c>
      <c r="O61" s="147"/>
      <c r="P61" s="43"/>
      <c r="Q61" s="43"/>
      <c r="R61" s="142" t="e">
        <f t="shared" si="4"/>
        <v>#DIV/0!</v>
      </c>
    </row>
    <row r="62" spans="1:18" s="47" customFormat="1" ht="15" customHeight="1" x14ac:dyDescent="0.25">
      <c r="A62" s="41" t="s">
        <v>53</v>
      </c>
      <c r="B62" s="154" t="s">
        <v>54</v>
      </c>
      <c r="C62" s="43"/>
      <c r="D62" s="43"/>
      <c r="E62" s="116"/>
      <c r="F62" s="118">
        <f>F63</f>
        <v>0</v>
      </c>
      <c r="G62" s="118">
        <f>G63</f>
        <v>5333.5</v>
      </c>
      <c r="H62" s="12"/>
      <c r="I62" s="12"/>
      <c r="J62" s="12"/>
      <c r="K62" s="12"/>
      <c r="L62" s="12">
        <f t="shared" ref="L62:M62" si="20">L63</f>
        <v>0</v>
      </c>
      <c r="M62" s="12">
        <f t="shared" si="20"/>
        <v>3171.3</v>
      </c>
      <c r="N62" s="147"/>
      <c r="O62" s="147">
        <f t="shared" si="11"/>
        <v>59.460016874472679</v>
      </c>
      <c r="P62" s="43"/>
      <c r="Q62" s="43"/>
      <c r="R62" s="142" t="e">
        <f t="shared" si="4"/>
        <v>#DIV/0!</v>
      </c>
    </row>
    <row r="63" spans="1:18" s="47" customFormat="1" ht="15" customHeight="1" x14ac:dyDescent="0.25">
      <c r="A63" s="16" t="s">
        <v>55</v>
      </c>
      <c r="B63" s="155" t="s">
        <v>208</v>
      </c>
      <c r="C63" s="43"/>
      <c r="D63" s="43"/>
      <c r="E63" s="116"/>
      <c r="F63" s="118"/>
      <c r="G63" s="118">
        <v>5333.5</v>
      </c>
      <c r="H63" s="12"/>
      <c r="I63" s="12"/>
      <c r="J63" s="12"/>
      <c r="K63" s="12"/>
      <c r="L63" s="12"/>
      <c r="M63" s="12">
        <v>3171.3</v>
      </c>
      <c r="N63" s="147"/>
      <c r="O63" s="147">
        <f t="shared" si="11"/>
        <v>59.460016874472679</v>
      </c>
      <c r="P63" s="43"/>
      <c r="Q63" s="43"/>
      <c r="R63" s="142" t="e">
        <f t="shared" si="4"/>
        <v>#DIV/0!</v>
      </c>
    </row>
    <row r="64" spans="1:18" s="144" customFormat="1" ht="25.5" customHeight="1" x14ac:dyDescent="0.25">
      <c r="A64" s="141" t="s">
        <v>56</v>
      </c>
      <c r="B64" s="153" t="s">
        <v>57</v>
      </c>
      <c r="C64" s="142"/>
      <c r="D64" s="142"/>
      <c r="E64" s="142">
        <f>E65+E67+E69+E71+E73</f>
        <v>0</v>
      </c>
      <c r="F64" s="142">
        <f>F65+F67+F69+F71+F73</f>
        <v>175438.8</v>
      </c>
      <c r="G64" s="142">
        <f>G65+G67+G69+G71+G73</f>
        <v>189626.6</v>
      </c>
      <c r="H64" s="143" t="e">
        <f>#REF!+#REF!+#REF!+#REF!+#REF!+#REF!</f>
        <v>#REF!</v>
      </c>
      <c r="I64" s="143" t="e">
        <f>#REF!+#REF!+#REF!+#REF!+#REF!+#REF!</f>
        <v>#REF!</v>
      </c>
      <c r="J64" s="143" t="e">
        <f>#REF!+#REF!+#REF!+#REF!+#REF!+#REF!</f>
        <v>#REF!</v>
      </c>
      <c r="K64" s="143" t="e">
        <f>#REF!+#REF!+#REF!+#REF!+#REF!+#REF!</f>
        <v>#REF!</v>
      </c>
      <c r="L64" s="142">
        <f t="shared" ref="L64:M64" si="21">L65+L67+L69+L71+L73</f>
        <v>110716</v>
      </c>
      <c r="M64" s="142">
        <f t="shared" si="21"/>
        <v>25215.1</v>
      </c>
      <c r="N64" s="149">
        <f t="shared" si="13"/>
        <v>63.108046794665718</v>
      </c>
      <c r="O64" s="149">
        <f t="shared" si="11"/>
        <v>13.297237834776343</v>
      </c>
      <c r="P64" s="142"/>
      <c r="Q64" s="142"/>
      <c r="R64" s="142" t="e">
        <f t="shared" si="4"/>
        <v>#DIV/0!</v>
      </c>
    </row>
    <row r="65" spans="1:18" s="15" customFormat="1" ht="25.5" customHeight="1" x14ac:dyDescent="0.25">
      <c r="A65" s="8"/>
      <c r="B65" s="154" t="s">
        <v>361</v>
      </c>
      <c r="C65" s="10"/>
      <c r="D65" s="10"/>
      <c r="E65" s="116">
        <f>E66</f>
        <v>0</v>
      </c>
      <c r="F65" s="116">
        <f>F66</f>
        <v>117460.7</v>
      </c>
      <c r="G65" s="116">
        <f>G66</f>
        <v>150751.9</v>
      </c>
      <c r="H65" s="12"/>
      <c r="I65" s="12"/>
      <c r="J65" s="12"/>
      <c r="K65" s="12"/>
      <c r="L65" s="116">
        <f t="shared" ref="L65:M65" si="22">L66</f>
        <v>52737.9</v>
      </c>
      <c r="M65" s="116">
        <f t="shared" si="22"/>
        <v>9414.2999999999993</v>
      </c>
      <c r="N65" s="147">
        <f t="shared" si="13"/>
        <v>44.898336209472617</v>
      </c>
      <c r="O65" s="147">
        <f t="shared" si="11"/>
        <v>6.2448964158992357</v>
      </c>
      <c r="P65" s="10"/>
      <c r="Q65" s="10"/>
      <c r="R65" s="142" t="e">
        <f t="shared" si="4"/>
        <v>#DIV/0!</v>
      </c>
    </row>
    <row r="66" spans="1:18" s="15" customFormat="1" ht="40.5" customHeight="1" x14ac:dyDescent="0.25">
      <c r="A66" s="8"/>
      <c r="B66" s="155" t="s">
        <v>355</v>
      </c>
      <c r="C66" s="10"/>
      <c r="D66" s="10"/>
      <c r="E66" s="116"/>
      <c r="F66" s="118">
        <v>117460.7</v>
      </c>
      <c r="G66" s="118">
        <v>150751.9</v>
      </c>
      <c r="H66" s="12"/>
      <c r="I66" s="12"/>
      <c r="J66" s="12"/>
      <c r="K66" s="12"/>
      <c r="L66" s="12">
        <v>52737.9</v>
      </c>
      <c r="M66" s="12">
        <v>9414.2999999999993</v>
      </c>
      <c r="N66" s="147">
        <f t="shared" si="13"/>
        <v>44.898336209472617</v>
      </c>
      <c r="O66" s="147">
        <f t="shared" si="11"/>
        <v>6.2448964158992357</v>
      </c>
      <c r="P66" s="10"/>
      <c r="Q66" s="10"/>
      <c r="R66" s="142" t="e">
        <f t="shared" si="4"/>
        <v>#DIV/0!</v>
      </c>
    </row>
    <row r="67" spans="1:18" s="15" customFormat="1" ht="15" customHeight="1" x14ac:dyDescent="0.25">
      <c r="A67" s="8"/>
      <c r="B67" s="154" t="s">
        <v>362</v>
      </c>
      <c r="C67" s="10"/>
      <c r="D67" s="10"/>
      <c r="E67" s="116">
        <f>E68</f>
        <v>0</v>
      </c>
      <c r="F67" s="116">
        <f>F68</f>
        <v>606.20000000000005</v>
      </c>
      <c r="G67" s="116">
        <f>G68</f>
        <v>67.400000000000006</v>
      </c>
      <c r="H67" s="12"/>
      <c r="I67" s="12"/>
      <c r="J67" s="12"/>
      <c r="K67" s="12"/>
      <c r="L67" s="116">
        <f t="shared" ref="L67:M67" si="23">L68</f>
        <v>606.20000000000005</v>
      </c>
      <c r="M67" s="116">
        <f t="shared" si="23"/>
        <v>67.400000000000006</v>
      </c>
      <c r="N67" s="147">
        <f t="shared" si="13"/>
        <v>100</v>
      </c>
      <c r="O67" s="147">
        <f t="shared" si="11"/>
        <v>100</v>
      </c>
      <c r="P67" s="10"/>
      <c r="Q67" s="10"/>
      <c r="R67" s="142" t="e">
        <f t="shared" si="4"/>
        <v>#DIV/0!</v>
      </c>
    </row>
    <row r="68" spans="1:18" s="15" customFormat="1" ht="15" customHeight="1" x14ac:dyDescent="0.25">
      <c r="A68" s="8"/>
      <c r="B68" s="155" t="s">
        <v>356</v>
      </c>
      <c r="C68" s="10"/>
      <c r="D68" s="10"/>
      <c r="E68" s="116"/>
      <c r="F68" s="118">
        <v>606.20000000000005</v>
      </c>
      <c r="G68" s="118">
        <v>67.400000000000006</v>
      </c>
      <c r="H68" s="12"/>
      <c r="I68" s="12"/>
      <c r="J68" s="12"/>
      <c r="K68" s="12"/>
      <c r="L68" s="12">
        <v>606.20000000000005</v>
      </c>
      <c r="M68" s="12">
        <v>67.400000000000006</v>
      </c>
      <c r="N68" s="147">
        <f t="shared" si="13"/>
        <v>100</v>
      </c>
      <c r="O68" s="147">
        <f t="shared" si="11"/>
        <v>100</v>
      </c>
      <c r="P68" s="10"/>
      <c r="Q68" s="10"/>
      <c r="R68" s="142" t="e">
        <f t="shared" si="4"/>
        <v>#DIV/0!</v>
      </c>
    </row>
    <row r="69" spans="1:18" s="15" customFormat="1" ht="15" customHeight="1" x14ac:dyDescent="0.25">
      <c r="A69" s="8"/>
      <c r="B69" s="154" t="s">
        <v>363</v>
      </c>
      <c r="C69" s="10"/>
      <c r="D69" s="10"/>
      <c r="E69" s="116">
        <f>E70</f>
        <v>0</v>
      </c>
      <c r="F69" s="116">
        <f>F70</f>
        <v>57371.9</v>
      </c>
      <c r="G69" s="116">
        <f>G70</f>
        <v>17186.7</v>
      </c>
      <c r="H69" s="12"/>
      <c r="I69" s="12"/>
      <c r="J69" s="12"/>
      <c r="K69" s="12"/>
      <c r="L69" s="116">
        <f t="shared" ref="L69:M69" si="24">L70</f>
        <v>57371.9</v>
      </c>
      <c r="M69" s="116">
        <f t="shared" si="24"/>
        <v>6195.5</v>
      </c>
      <c r="N69" s="147">
        <f t="shared" si="13"/>
        <v>100</v>
      </c>
      <c r="O69" s="147">
        <f t="shared" si="11"/>
        <v>36.048223335486156</v>
      </c>
      <c r="P69" s="10"/>
      <c r="Q69" s="10"/>
      <c r="R69" s="142" t="e">
        <f t="shared" si="4"/>
        <v>#DIV/0!</v>
      </c>
    </row>
    <row r="70" spans="1:18" s="15" customFormat="1" ht="189.75" customHeight="1" x14ac:dyDescent="0.25">
      <c r="A70" s="8"/>
      <c r="B70" s="155" t="s">
        <v>357</v>
      </c>
      <c r="C70" s="10"/>
      <c r="D70" s="10"/>
      <c r="E70" s="116"/>
      <c r="F70" s="118">
        <v>57371.9</v>
      </c>
      <c r="G70" s="118">
        <v>17186.7</v>
      </c>
      <c r="H70" s="12"/>
      <c r="I70" s="12"/>
      <c r="J70" s="12"/>
      <c r="K70" s="12"/>
      <c r="L70" s="12">
        <v>57371.9</v>
      </c>
      <c r="M70" s="12">
        <v>6195.5</v>
      </c>
      <c r="N70" s="147">
        <f t="shared" si="13"/>
        <v>100</v>
      </c>
      <c r="O70" s="147">
        <f t="shared" si="11"/>
        <v>36.048223335486156</v>
      </c>
      <c r="P70" s="10"/>
      <c r="Q70" s="10"/>
      <c r="R70" s="142" t="e">
        <f t="shared" si="4"/>
        <v>#DIV/0!</v>
      </c>
    </row>
    <row r="71" spans="1:18" s="15" customFormat="1" ht="25.5" customHeight="1" x14ac:dyDescent="0.25">
      <c r="A71" s="8"/>
      <c r="B71" s="154" t="s">
        <v>364</v>
      </c>
      <c r="C71" s="10"/>
      <c r="D71" s="10"/>
      <c r="E71" s="116">
        <f>E72</f>
        <v>0</v>
      </c>
      <c r="F71" s="116">
        <f>F72</f>
        <v>0</v>
      </c>
      <c r="G71" s="116">
        <f>G72</f>
        <v>0</v>
      </c>
      <c r="H71" s="12"/>
      <c r="I71" s="12"/>
      <c r="J71" s="12"/>
      <c r="K71" s="12"/>
      <c r="L71" s="116">
        <f t="shared" ref="L71:M71" si="25">L72</f>
        <v>0</v>
      </c>
      <c r="M71" s="116">
        <f t="shared" si="25"/>
        <v>0</v>
      </c>
      <c r="N71" s="147"/>
      <c r="O71" s="147"/>
      <c r="P71" s="10"/>
      <c r="Q71" s="10"/>
      <c r="R71" s="142" t="e">
        <f t="shared" si="4"/>
        <v>#DIV/0!</v>
      </c>
    </row>
    <row r="72" spans="1:18" s="15" customFormat="1" ht="30" customHeight="1" x14ac:dyDescent="0.25">
      <c r="A72" s="8"/>
      <c r="B72" s="155" t="s">
        <v>358</v>
      </c>
      <c r="C72" s="10"/>
      <c r="D72" s="10"/>
      <c r="E72" s="116"/>
      <c r="F72" s="118"/>
      <c r="G72" s="118"/>
      <c r="H72" s="12"/>
      <c r="I72" s="12"/>
      <c r="J72" s="12"/>
      <c r="K72" s="12"/>
      <c r="L72" s="12"/>
      <c r="M72" s="12"/>
      <c r="N72" s="147"/>
      <c r="O72" s="147"/>
      <c r="P72" s="10"/>
      <c r="Q72" s="10"/>
      <c r="R72" s="142" t="e">
        <f t="shared" si="4"/>
        <v>#DIV/0!</v>
      </c>
    </row>
    <row r="73" spans="1:18" s="15" customFormat="1" ht="15" customHeight="1" x14ac:dyDescent="0.25">
      <c r="A73" s="8"/>
      <c r="B73" s="154" t="s">
        <v>365</v>
      </c>
      <c r="C73" s="10"/>
      <c r="D73" s="10"/>
      <c r="E73" s="116">
        <f>E74+E75</f>
        <v>0</v>
      </c>
      <c r="F73" s="116">
        <f>F74+F75</f>
        <v>0</v>
      </c>
      <c r="G73" s="116">
        <f>G74+G75</f>
        <v>21620.6</v>
      </c>
      <c r="H73" s="12"/>
      <c r="I73" s="12"/>
      <c r="J73" s="12"/>
      <c r="K73" s="12"/>
      <c r="L73" s="116">
        <f t="shared" ref="L73:M73" si="26">L74+L75</f>
        <v>0</v>
      </c>
      <c r="M73" s="116">
        <f t="shared" si="26"/>
        <v>9537.9</v>
      </c>
      <c r="N73" s="147"/>
      <c r="O73" s="147">
        <f t="shared" si="11"/>
        <v>44.114871927698587</v>
      </c>
      <c r="P73" s="10"/>
      <c r="Q73" s="10"/>
      <c r="R73" s="142" t="e">
        <f t="shared" ref="R73:R136" si="27">Q73/P73*100</f>
        <v>#DIV/0!</v>
      </c>
    </row>
    <row r="74" spans="1:18" s="15" customFormat="1" ht="15" customHeight="1" x14ac:dyDescent="0.25">
      <c r="A74" s="8"/>
      <c r="B74" s="155" t="s">
        <v>359</v>
      </c>
      <c r="C74" s="10"/>
      <c r="D74" s="10"/>
      <c r="E74" s="116"/>
      <c r="F74" s="118"/>
      <c r="G74" s="118">
        <v>5444.8</v>
      </c>
      <c r="H74" s="12"/>
      <c r="I74" s="12"/>
      <c r="J74" s="12"/>
      <c r="K74" s="12"/>
      <c r="L74" s="12"/>
      <c r="M74" s="12"/>
      <c r="N74" s="147"/>
      <c r="O74" s="147">
        <f t="shared" si="11"/>
        <v>0</v>
      </c>
      <c r="P74" s="10"/>
      <c r="Q74" s="10"/>
      <c r="R74" s="142" t="e">
        <f t="shared" si="27"/>
        <v>#DIV/0!</v>
      </c>
    </row>
    <row r="75" spans="1:18" s="15" customFormat="1" ht="15" customHeight="1" x14ac:dyDescent="0.25">
      <c r="A75" s="8"/>
      <c r="B75" s="155" t="s">
        <v>360</v>
      </c>
      <c r="C75" s="10"/>
      <c r="D75" s="10"/>
      <c r="E75" s="116"/>
      <c r="F75" s="118"/>
      <c r="G75" s="118">
        <v>16175.8</v>
      </c>
      <c r="H75" s="12"/>
      <c r="I75" s="12"/>
      <c r="J75" s="12"/>
      <c r="K75" s="12"/>
      <c r="L75" s="12"/>
      <c r="M75" s="12">
        <v>9537.9</v>
      </c>
      <c r="N75" s="147"/>
      <c r="O75" s="147">
        <f t="shared" si="11"/>
        <v>58.9640079625119</v>
      </c>
      <c r="P75" s="10"/>
      <c r="Q75" s="10"/>
      <c r="R75" s="142" t="e">
        <f t="shared" si="27"/>
        <v>#DIV/0!</v>
      </c>
    </row>
    <row r="76" spans="1:18" s="144" customFormat="1" ht="15" customHeight="1" x14ac:dyDescent="0.25">
      <c r="A76" s="141" t="s">
        <v>58</v>
      </c>
      <c r="B76" s="161" t="s">
        <v>203</v>
      </c>
      <c r="C76" s="142"/>
      <c r="D76" s="142"/>
      <c r="E76" s="142">
        <f>E77+E84+E91+E94</f>
        <v>0</v>
      </c>
      <c r="F76" s="142">
        <f>F77+F84+F91+F94</f>
        <v>118831.3</v>
      </c>
      <c r="G76" s="142">
        <f>G77+G84+G91+G94</f>
        <v>36383.800000000003</v>
      </c>
      <c r="H76" s="143"/>
      <c r="I76" s="143"/>
      <c r="J76" s="143"/>
      <c r="K76" s="143"/>
      <c r="L76" s="142">
        <f t="shared" ref="L76:M76" si="28">L77+L84+L91+L94</f>
        <v>42736</v>
      </c>
      <c r="M76" s="142">
        <f t="shared" si="28"/>
        <v>9666.4</v>
      </c>
      <c r="N76" s="149">
        <f t="shared" si="13"/>
        <v>35.963588717787317</v>
      </c>
      <c r="O76" s="149">
        <f t="shared" si="11"/>
        <v>26.567868117129052</v>
      </c>
      <c r="P76" s="142"/>
      <c r="Q76" s="142"/>
      <c r="R76" s="142" t="e">
        <f t="shared" si="27"/>
        <v>#DIV/0!</v>
      </c>
    </row>
    <row r="77" spans="1:18" ht="33.75" customHeight="1" x14ac:dyDescent="0.25">
      <c r="A77" s="16"/>
      <c r="B77" s="154" t="s">
        <v>222</v>
      </c>
      <c r="C77" s="6"/>
      <c r="D77" s="6"/>
      <c r="E77" s="115">
        <f>E78</f>
        <v>0</v>
      </c>
      <c r="F77" s="115">
        <f>F78</f>
        <v>73717</v>
      </c>
      <c r="G77" s="115">
        <f>G78</f>
        <v>8200</v>
      </c>
      <c r="H77" s="28"/>
      <c r="I77" s="29"/>
      <c r="J77" s="28"/>
      <c r="K77" s="29"/>
      <c r="L77" s="115">
        <f t="shared" ref="L77:M77" si="29">L78</f>
        <v>42736</v>
      </c>
      <c r="M77" s="115">
        <f t="shared" si="29"/>
        <v>4748.3999999999996</v>
      </c>
      <c r="N77" s="147">
        <f t="shared" si="13"/>
        <v>57.9730591315436</v>
      </c>
      <c r="O77" s="147">
        <f t="shared" si="11"/>
        <v>57.907317073170731</v>
      </c>
      <c r="P77" s="5"/>
      <c r="Q77" s="5"/>
      <c r="R77" s="142" t="e">
        <f t="shared" si="27"/>
        <v>#DIV/0!</v>
      </c>
    </row>
    <row r="78" spans="1:18" ht="25.5" customHeight="1" x14ac:dyDescent="0.25">
      <c r="A78" s="16"/>
      <c r="B78" s="162" t="s">
        <v>209</v>
      </c>
      <c r="C78" s="6"/>
      <c r="D78" s="6"/>
      <c r="E78" s="115">
        <f>E79+E80+E81+E82+E83</f>
        <v>0</v>
      </c>
      <c r="F78" s="115">
        <f>F79+F80+F81+F82+F83</f>
        <v>73717</v>
      </c>
      <c r="G78" s="115">
        <f>G79+G80+G81+G82+G83</f>
        <v>8200</v>
      </c>
      <c r="H78" s="28"/>
      <c r="I78" s="29"/>
      <c r="J78" s="28"/>
      <c r="K78" s="29"/>
      <c r="L78" s="115">
        <f t="shared" ref="L78:M78" si="30">L79+L80+L81+L82+L83</f>
        <v>42736</v>
      </c>
      <c r="M78" s="115">
        <f t="shared" si="30"/>
        <v>4748.3999999999996</v>
      </c>
      <c r="N78" s="147">
        <f t="shared" si="13"/>
        <v>57.9730591315436</v>
      </c>
      <c r="O78" s="147">
        <f t="shared" si="11"/>
        <v>57.907317073170731</v>
      </c>
      <c r="P78" s="5"/>
      <c r="Q78" s="5"/>
      <c r="R78" s="142" t="e">
        <f t="shared" si="27"/>
        <v>#DIV/0!</v>
      </c>
    </row>
    <row r="79" spans="1:18" ht="25.5" customHeight="1" x14ac:dyDescent="0.25">
      <c r="A79" s="16"/>
      <c r="B79" s="155" t="s">
        <v>223</v>
      </c>
      <c r="C79" s="6"/>
      <c r="D79" s="6"/>
      <c r="E79" s="115"/>
      <c r="F79" s="119"/>
      <c r="G79" s="119"/>
      <c r="H79" s="28"/>
      <c r="I79" s="29"/>
      <c r="J79" s="28"/>
      <c r="K79" s="29"/>
      <c r="L79" s="28"/>
      <c r="M79" s="18"/>
      <c r="N79" s="147"/>
      <c r="O79" s="147"/>
      <c r="P79" s="5"/>
      <c r="Q79" s="5"/>
      <c r="R79" s="142" t="e">
        <f t="shared" si="27"/>
        <v>#DIV/0!</v>
      </c>
    </row>
    <row r="80" spans="1:18" ht="15" customHeight="1" x14ac:dyDescent="0.25">
      <c r="A80" s="16"/>
      <c r="B80" s="155" t="s">
        <v>210</v>
      </c>
      <c r="C80" s="6"/>
      <c r="D80" s="6"/>
      <c r="E80" s="115"/>
      <c r="F80" s="119"/>
      <c r="G80" s="119"/>
      <c r="H80" s="28"/>
      <c r="I80" s="29"/>
      <c r="J80" s="28"/>
      <c r="K80" s="29"/>
      <c r="L80" s="28"/>
      <c r="M80" s="18"/>
      <c r="N80" s="147"/>
      <c r="O80" s="147"/>
      <c r="P80" s="5"/>
      <c r="Q80" s="5"/>
      <c r="R80" s="142" t="e">
        <f t="shared" si="27"/>
        <v>#DIV/0!</v>
      </c>
    </row>
    <row r="81" spans="1:18" ht="119.25" customHeight="1" x14ac:dyDescent="0.25">
      <c r="A81" s="16"/>
      <c r="B81" s="155" t="s">
        <v>224</v>
      </c>
      <c r="C81" s="6"/>
      <c r="D81" s="6"/>
      <c r="E81" s="115"/>
      <c r="F81" s="119">
        <v>73717</v>
      </c>
      <c r="G81" s="119">
        <v>8190</v>
      </c>
      <c r="H81" s="28"/>
      <c r="I81" s="29"/>
      <c r="J81" s="28"/>
      <c r="K81" s="29"/>
      <c r="L81" s="28">
        <v>42736</v>
      </c>
      <c r="M81" s="18">
        <v>4748.3999999999996</v>
      </c>
      <c r="N81" s="147">
        <f t="shared" si="13"/>
        <v>57.9730591315436</v>
      </c>
      <c r="O81" s="147">
        <f t="shared" si="11"/>
        <v>57.978021978021978</v>
      </c>
      <c r="P81" s="5"/>
      <c r="Q81" s="5"/>
      <c r="R81" s="142" t="e">
        <f t="shared" si="27"/>
        <v>#DIV/0!</v>
      </c>
    </row>
    <row r="82" spans="1:18" ht="15" customHeight="1" x14ac:dyDescent="0.25">
      <c r="A82" s="16"/>
      <c r="B82" s="155" t="s">
        <v>211</v>
      </c>
      <c r="C82" s="6"/>
      <c r="D82" s="6"/>
      <c r="E82" s="115"/>
      <c r="F82" s="119"/>
      <c r="G82" s="119"/>
      <c r="H82" s="28"/>
      <c r="I82" s="29"/>
      <c r="J82" s="28"/>
      <c r="K82" s="29"/>
      <c r="L82" s="28"/>
      <c r="M82" s="18"/>
      <c r="N82" s="147"/>
      <c r="O82" s="147"/>
      <c r="P82" s="5"/>
      <c r="Q82" s="5"/>
      <c r="R82" s="142" t="e">
        <f t="shared" si="27"/>
        <v>#DIV/0!</v>
      </c>
    </row>
    <row r="83" spans="1:18" ht="21.75" customHeight="1" x14ac:dyDescent="0.25">
      <c r="A83" s="16"/>
      <c r="B83" s="155" t="s">
        <v>228</v>
      </c>
      <c r="C83" s="6"/>
      <c r="D83" s="6"/>
      <c r="E83" s="115"/>
      <c r="F83" s="119"/>
      <c r="G83" s="119">
        <v>10</v>
      </c>
      <c r="H83" s="28"/>
      <c r="I83" s="29"/>
      <c r="J83" s="28"/>
      <c r="K83" s="29"/>
      <c r="L83" s="28"/>
      <c r="M83" s="18"/>
      <c r="N83" s="147"/>
      <c r="O83" s="147">
        <f t="shared" si="11"/>
        <v>0</v>
      </c>
      <c r="P83" s="5"/>
      <c r="Q83" s="5"/>
      <c r="R83" s="142" t="e">
        <f t="shared" si="27"/>
        <v>#DIV/0!</v>
      </c>
    </row>
    <row r="84" spans="1:18" ht="156" customHeight="1" x14ac:dyDescent="0.25">
      <c r="A84" s="16"/>
      <c r="B84" s="154" t="s">
        <v>225</v>
      </c>
      <c r="C84" s="6"/>
      <c r="D84" s="6"/>
      <c r="E84" s="115">
        <f>E85</f>
        <v>0</v>
      </c>
      <c r="F84" s="115">
        <f>F85</f>
        <v>0</v>
      </c>
      <c r="G84" s="115">
        <f>G85</f>
        <v>1000</v>
      </c>
      <c r="H84" s="28"/>
      <c r="I84" s="29"/>
      <c r="J84" s="28"/>
      <c r="K84" s="29"/>
      <c r="L84" s="115">
        <f t="shared" ref="L84:M84" si="31">L85</f>
        <v>0</v>
      </c>
      <c r="M84" s="115">
        <f t="shared" si="31"/>
        <v>0</v>
      </c>
      <c r="N84" s="147"/>
      <c r="O84" s="147">
        <f t="shared" si="11"/>
        <v>0</v>
      </c>
      <c r="P84" s="5"/>
      <c r="Q84" s="5"/>
      <c r="R84" s="142" t="e">
        <f t="shared" si="27"/>
        <v>#DIV/0!</v>
      </c>
    </row>
    <row r="85" spans="1:18" ht="25.5" customHeight="1" x14ac:dyDescent="0.25">
      <c r="A85" s="16"/>
      <c r="B85" s="162" t="s">
        <v>212</v>
      </c>
      <c r="C85" s="6"/>
      <c r="D85" s="6"/>
      <c r="E85" s="115">
        <f>E86+E87+E88+E89+E90</f>
        <v>0</v>
      </c>
      <c r="F85" s="115">
        <f>F86+F87+F88+F89+F90</f>
        <v>0</v>
      </c>
      <c r="G85" s="115">
        <f>G86+G87+G88+G89+G90</f>
        <v>1000</v>
      </c>
      <c r="H85" s="28"/>
      <c r="I85" s="29"/>
      <c r="J85" s="28"/>
      <c r="K85" s="29"/>
      <c r="L85" s="115">
        <f t="shared" ref="L85:M85" si="32">L86+L87+L88+L89+L90</f>
        <v>0</v>
      </c>
      <c r="M85" s="115">
        <f t="shared" si="32"/>
        <v>0</v>
      </c>
      <c r="N85" s="147"/>
      <c r="O85" s="147">
        <f t="shared" si="11"/>
        <v>0</v>
      </c>
      <c r="P85" s="5"/>
      <c r="Q85" s="5"/>
      <c r="R85" s="142" t="e">
        <f t="shared" si="27"/>
        <v>#DIV/0!</v>
      </c>
    </row>
    <row r="86" spans="1:18" ht="27" customHeight="1" x14ac:dyDescent="0.25">
      <c r="A86" s="16"/>
      <c r="B86" s="155" t="s">
        <v>213</v>
      </c>
      <c r="C86" s="6"/>
      <c r="D86" s="6"/>
      <c r="E86" s="115"/>
      <c r="F86" s="119"/>
      <c r="G86" s="119"/>
      <c r="H86" s="28"/>
      <c r="I86" s="29"/>
      <c r="J86" s="28"/>
      <c r="K86" s="29"/>
      <c r="L86" s="28"/>
      <c r="M86" s="18"/>
      <c r="N86" s="147"/>
      <c r="O86" s="147"/>
      <c r="P86" s="5"/>
      <c r="Q86" s="5"/>
      <c r="R86" s="142" t="e">
        <f t="shared" si="27"/>
        <v>#DIV/0!</v>
      </c>
    </row>
    <row r="87" spans="1:18" ht="15" customHeight="1" x14ac:dyDescent="0.25">
      <c r="A87" s="16"/>
      <c r="B87" s="155" t="s">
        <v>214</v>
      </c>
      <c r="C87" s="6"/>
      <c r="D87" s="6"/>
      <c r="E87" s="115"/>
      <c r="F87" s="119"/>
      <c r="G87" s="119"/>
      <c r="H87" s="28"/>
      <c r="I87" s="29"/>
      <c r="J87" s="28"/>
      <c r="K87" s="29"/>
      <c r="L87" s="28"/>
      <c r="M87" s="18"/>
      <c r="N87" s="147"/>
      <c r="O87" s="147"/>
      <c r="P87" s="5"/>
      <c r="Q87" s="5"/>
      <c r="R87" s="142" t="e">
        <f t="shared" si="27"/>
        <v>#DIV/0!</v>
      </c>
    </row>
    <row r="88" spans="1:18" ht="15" customHeight="1" x14ac:dyDescent="0.25">
      <c r="A88" s="16"/>
      <c r="B88" s="155" t="s">
        <v>226</v>
      </c>
      <c r="C88" s="6"/>
      <c r="D88" s="6"/>
      <c r="E88" s="115"/>
      <c r="F88" s="119"/>
      <c r="G88" s="119"/>
      <c r="H88" s="28"/>
      <c r="I88" s="29"/>
      <c r="J88" s="28"/>
      <c r="K88" s="29"/>
      <c r="L88" s="28"/>
      <c r="M88" s="18"/>
      <c r="N88" s="147"/>
      <c r="O88" s="147"/>
      <c r="P88" s="5"/>
      <c r="Q88" s="5"/>
      <c r="R88" s="142" t="e">
        <f t="shared" si="27"/>
        <v>#DIV/0!</v>
      </c>
    </row>
    <row r="89" spans="1:18" ht="15" customHeight="1" x14ac:dyDescent="0.25">
      <c r="A89" s="16"/>
      <c r="B89" s="155" t="s">
        <v>215</v>
      </c>
      <c r="C89" s="6"/>
      <c r="D89" s="6"/>
      <c r="E89" s="115"/>
      <c r="F89" s="119"/>
      <c r="G89" s="119"/>
      <c r="H89" s="28"/>
      <c r="I89" s="29"/>
      <c r="J89" s="28"/>
      <c r="K89" s="29"/>
      <c r="L89" s="28"/>
      <c r="M89" s="18"/>
      <c r="N89" s="147"/>
      <c r="O89" s="147"/>
      <c r="P89" s="5"/>
      <c r="Q89" s="5"/>
      <c r="R89" s="142" t="e">
        <f t="shared" si="27"/>
        <v>#DIV/0!</v>
      </c>
    </row>
    <row r="90" spans="1:18" ht="33.75" customHeight="1" x14ac:dyDescent="0.25">
      <c r="A90" s="16"/>
      <c r="B90" s="155" t="s">
        <v>216</v>
      </c>
      <c r="C90" s="6"/>
      <c r="D90" s="6"/>
      <c r="E90" s="115"/>
      <c r="F90" s="119"/>
      <c r="G90" s="119">
        <v>1000</v>
      </c>
      <c r="H90" s="28"/>
      <c r="I90" s="29"/>
      <c r="J90" s="28"/>
      <c r="K90" s="29"/>
      <c r="L90" s="28"/>
      <c r="M90" s="18"/>
      <c r="N90" s="147"/>
      <c r="O90" s="147">
        <f t="shared" si="11"/>
        <v>0</v>
      </c>
      <c r="P90" s="5"/>
      <c r="Q90" s="5"/>
      <c r="R90" s="142" t="e">
        <f t="shared" si="27"/>
        <v>#DIV/0!</v>
      </c>
    </row>
    <row r="91" spans="1:18" ht="25.5" customHeight="1" x14ac:dyDescent="0.25">
      <c r="A91" s="16"/>
      <c r="B91" s="162" t="s">
        <v>217</v>
      </c>
      <c r="C91" s="6"/>
      <c r="D91" s="6"/>
      <c r="E91" s="115">
        <f>E92+E93</f>
        <v>0</v>
      </c>
      <c r="F91" s="115">
        <f>F92+F93</f>
        <v>0</v>
      </c>
      <c r="G91" s="115">
        <f>G92+G93</f>
        <v>15996.9</v>
      </c>
      <c r="H91" s="28"/>
      <c r="I91" s="29"/>
      <c r="J91" s="28"/>
      <c r="K91" s="29"/>
      <c r="L91" s="115">
        <f t="shared" ref="L91:M91" si="33">L92+L93</f>
        <v>0</v>
      </c>
      <c r="M91" s="115">
        <f t="shared" si="33"/>
        <v>1851.7</v>
      </c>
      <c r="N91" s="147"/>
      <c r="O91" s="147">
        <f t="shared" si="11"/>
        <v>11.575367727497204</v>
      </c>
      <c r="P91" s="5"/>
      <c r="Q91" s="5"/>
      <c r="R91" s="142" t="e">
        <f t="shared" si="27"/>
        <v>#DIV/0!</v>
      </c>
    </row>
    <row r="92" spans="1:18" ht="33.75" customHeight="1" x14ac:dyDescent="0.25">
      <c r="A92" s="16"/>
      <c r="B92" s="155" t="s">
        <v>227</v>
      </c>
      <c r="C92" s="6"/>
      <c r="D92" s="6"/>
      <c r="E92" s="115"/>
      <c r="F92" s="119"/>
      <c r="G92" s="119">
        <v>10810</v>
      </c>
      <c r="H92" s="28"/>
      <c r="I92" s="29"/>
      <c r="J92" s="28"/>
      <c r="K92" s="29"/>
      <c r="L92" s="28"/>
      <c r="M92" s="18"/>
      <c r="N92" s="147"/>
      <c r="O92" s="147">
        <f t="shared" si="11"/>
        <v>0</v>
      </c>
      <c r="P92" s="5"/>
      <c r="Q92" s="5"/>
      <c r="R92" s="142" t="e">
        <f t="shared" si="27"/>
        <v>#DIV/0!</v>
      </c>
    </row>
    <row r="93" spans="1:18" ht="15" customHeight="1" x14ac:dyDescent="0.25">
      <c r="A93" s="16"/>
      <c r="B93" s="155" t="s">
        <v>218</v>
      </c>
      <c r="C93" s="6"/>
      <c r="D93" s="6"/>
      <c r="E93" s="115"/>
      <c r="F93" s="119"/>
      <c r="G93" s="119">
        <v>5186.8999999999996</v>
      </c>
      <c r="H93" s="28"/>
      <c r="I93" s="29"/>
      <c r="J93" s="28"/>
      <c r="K93" s="29"/>
      <c r="L93" s="28"/>
      <c r="M93" s="18">
        <v>1851.7</v>
      </c>
      <c r="N93" s="147"/>
      <c r="O93" s="147">
        <f t="shared" ref="O93:O156" si="34">M93/G93*100</f>
        <v>35.69955079141684</v>
      </c>
      <c r="P93" s="5"/>
      <c r="Q93" s="5"/>
      <c r="R93" s="142" t="e">
        <f t="shared" si="27"/>
        <v>#DIV/0!</v>
      </c>
    </row>
    <row r="94" spans="1:18" ht="132" customHeight="1" x14ac:dyDescent="0.25">
      <c r="A94" s="16"/>
      <c r="B94" s="162" t="s">
        <v>219</v>
      </c>
      <c r="C94" s="6"/>
      <c r="D94" s="6"/>
      <c r="E94" s="115">
        <f>E95+E96</f>
        <v>0</v>
      </c>
      <c r="F94" s="115">
        <f>F95+F96</f>
        <v>45114.3</v>
      </c>
      <c r="G94" s="115">
        <f>G95+G96</f>
        <v>11186.900000000001</v>
      </c>
      <c r="H94" s="28"/>
      <c r="I94" s="29"/>
      <c r="J94" s="28"/>
      <c r="K94" s="29"/>
      <c r="L94" s="115">
        <f t="shared" ref="L94:M94" si="35">L95+L96</f>
        <v>0</v>
      </c>
      <c r="M94" s="115">
        <f t="shared" si="35"/>
        <v>3066.3</v>
      </c>
      <c r="N94" s="147">
        <f t="shared" ref="N94:N141" si="36">L94/F94*100</f>
        <v>0</v>
      </c>
      <c r="O94" s="147">
        <f t="shared" si="34"/>
        <v>27.40973817590217</v>
      </c>
      <c r="P94" s="5"/>
      <c r="Q94" s="5"/>
      <c r="R94" s="142" t="e">
        <f t="shared" si="27"/>
        <v>#DIV/0!</v>
      </c>
    </row>
    <row r="95" spans="1:18" ht="22.5" customHeight="1" x14ac:dyDescent="0.25">
      <c r="A95" s="16"/>
      <c r="B95" s="155" t="s">
        <v>220</v>
      </c>
      <c r="C95" s="6"/>
      <c r="D95" s="6"/>
      <c r="E95" s="115"/>
      <c r="F95" s="119"/>
      <c r="G95" s="119">
        <v>3066.3</v>
      </c>
      <c r="H95" s="28"/>
      <c r="I95" s="29"/>
      <c r="J95" s="28"/>
      <c r="K95" s="29"/>
      <c r="L95" s="28"/>
      <c r="M95" s="18">
        <v>3066.3</v>
      </c>
      <c r="N95" s="147"/>
      <c r="O95" s="147">
        <f t="shared" si="34"/>
        <v>100</v>
      </c>
      <c r="P95" s="5"/>
      <c r="Q95" s="5"/>
      <c r="R95" s="142" t="e">
        <f t="shared" si="27"/>
        <v>#DIV/0!</v>
      </c>
    </row>
    <row r="96" spans="1:18" ht="22.5" customHeight="1" x14ac:dyDescent="0.25">
      <c r="A96" s="16"/>
      <c r="B96" s="155" t="s">
        <v>221</v>
      </c>
      <c r="C96" s="6"/>
      <c r="D96" s="6"/>
      <c r="E96" s="115"/>
      <c r="F96" s="119">
        <v>45114.3</v>
      </c>
      <c r="G96" s="119">
        <v>8120.6</v>
      </c>
      <c r="H96" s="28"/>
      <c r="I96" s="29"/>
      <c r="J96" s="28"/>
      <c r="K96" s="29"/>
      <c r="L96" s="28">
        <v>0</v>
      </c>
      <c r="M96" s="18">
        <v>0</v>
      </c>
      <c r="N96" s="147">
        <f t="shared" si="36"/>
        <v>0</v>
      </c>
      <c r="O96" s="147">
        <f t="shared" si="34"/>
        <v>0</v>
      </c>
      <c r="P96" s="5"/>
      <c r="Q96" s="5"/>
      <c r="R96" s="142" t="e">
        <f t="shared" si="27"/>
        <v>#DIV/0!</v>
      </c>
    </row>
    <row r="97" spans="1:18" s="144" customFormat="1" ht="15" customHeight="1" x14ac:dyDescent="0.25">
      <c r="A97" s="141" t="s">
        <v>59</v>
      </c>
      <c r="B97" s="161" t="s">
        <v>60</v>
      </c>
      <c r="C97" s="142"/>
      <c r="D97" s="142"/>
      <c r="E97" s="142">
        <f>E98+E103+E106+E112+E120+E123+E128</f>
        <v>0</v>
      </c>
      <c r="F97" s="142">
        <f>F98+F103+F106+F112+F120+F123+F128</f>
        <v>1173993.3999999999</v>
      </c>
      <c r="G97" s="142">
        <f>G98+G103+G106+G112+G120+G123+G128</f>
        <v>629791.29999999993</v>
      </c>
      <c r="H97" s="143" t="e">
        <f>#REF!+#REF!+#REF!+#REF!+#REF!+#REF!+#REF!</f>
        <v>#REF!</v>
      </c>
      <c r="I97" s="143" t="e">
        <f>#REF!+#REF!+#REF!+#REF!+#REF!+#REF!+#REF!</f>
        <v>#REF!</v>
      </c>
      <c r="J97" s="143" t="e">
        <f>#REF!+#REF!+#REF!+#REF!+#REF!+#REF!+#REF!</f>
        <v>#REF!</v>
      </c>
      <c r="K97" s="143" t="e">
        <f>#REF!+#REF!+#REF!+#REF!+#REF!+#REF!+#REF!</f>
        <v>#REF!</v>
      </c>
      <c r="L97" s="142">
        <f t="shared" ref="L97:M97" si="37">L98+L103+L106+L112+L120+L123+L128</f>
        <v>1054125.3999999999</v>
      </c>
      <c r="M97" s="142">
        <f t="shared" si="37"/>
        <v>273580.09999999998</v>
      </c>
      <c r="N97" s="149">
        <f t="shared" si="36"/>
        <v>89.789721134718476</v>
      </c>
      <c r="O97" s="149">
        <f t="shared" si="34"/>
        <v>43.439802995055665</v>
      </c>
      <c r="P97" s="142"/>
      <c r="Q97" s="142"/>
      <c r="R97" s="142" t="e">
        <f t="shared" si="27"/>
        <v>#DIV/0!</v>
      </c>
    </row>
    <row r="98" spans="1:18" s="15" customFormat="1" ht="25.5" customHeight="1" x14ac:dyDescent="0.25">
      <c r="A98" s="8"/>
      <c r="B98" s="163" t="s">
        <v>229</v>
      </c>
      <c r="C98" s="10"/>
      <c r="D98" s="10"/>
      <c r="E98" s="116">
        <f>E99+E100+E101+E102</f>
        <v>0</v>
      </c>
      <c r="F98" s="116">
        <f>F99+F100+F101+F102</f>
        <v>1020778.7</v>
      </c>
      <c r="G98" s="116">
        <f>G99+G100+G101+G102</f>
        <v>528810.19999999995</v>
      </c>
      <c r="H98" s="12"/>
      <c r="I98" s="12"/>
      <c r="J98" s="12"/>
      <c r="K98" s="12"/>
      <c r="L98" s="116">
        <f t="shared" ref="L98:M98" si="38">L99+L100+L101+L102</f>
        <v>1020778.7</v>
      </c>
      <c r="M98" s="116">
        <f t="shared" si="38"/>
        <v>242857.9</v>
      </c>
      <c r="N98" s="147">
        <f t="shared" si="36"/>
        <v>100</v>
      </c>
      <c r="O98" s="147">
        <f t="shared" si="34"/>
        <v>45.925343346251644</v>
      </c>
      <c r="P98" s="10"/>
      <c r="Q98" s="10"/>
      <c r="R98" s="142" t="e">
        <f t="shared" si="27"/>
        <v>#DIV/0!</v>
      </c>
    </row>
    <row r="99" spans="1:18" s="80" customFormat="1" ht="43.5" customHeight="1" x14ac:dyDescent="0.25">
      <c r="A99" s="73"/>
      <c r="B99" s="164" t="s">
        <v>202</v>
      </c>
      <c r="C99" s="6"/>
      <c r="D99" s="6"/>
      <c r="E99" s="115"/>
      <c r="F99" s="119"/>
      <c r="G99" s="119">
        <v>4826</v>
      </c>
      <c r="H99" s="28"/>
      <c r="I99" s="28"/>
      <c r="J99" s="28"/>
      <c r="K99" s="28"/>
      <c r="L99" s="28"/>
      <c r="M99" s="28">
        <v>3024</v>
      </c>
      <c r="N99" s="147"/>
      <c r="O99" s="147">
        <f t="shared" si="34"/>
        <v>62.660588479071698</v>
      </c>
      <c r="P99" s="6"/>
      <c r="Q99" s="6"/>
      <c r="R99" s="142" t="e">
        <f t="shared" si="27"/>
        <v>#DIV/0!</v>
      </c>
    </row>
    <row r="100" spans="1:18" s="15" customFormat="1" ht="15" customHeight="1" x14ac:dyDescent="0.25">
      <c r="A100" s="8"/>
      <c r="B100" s="164" t="s">
        <v>257</v>
      </c>
      <c r="C100" s="10"/>
      <c r="D100" s="10"/>
      <c r="E100" s="116"/>
      <c r="F100" s="118"/>
      <c r="G100" s="118"/>
      <c r="H100" s="12"/>
      <c r="I100" s="12"/>
      <c r="J100" s="12"/>
      <c r="K100" s="12"/>
      <c r="L100" s="12"/>
      <c r="M100" s="12"/>
      <c r="N100" s="147"/>
      <c r="O100" s="147"/>
      <c r="P100" s="10"/>
      <c r="Q100" s="10"/>
      <c r="R100" s="142" t="e">
        <f t="shared" si="27"/>
        <v>#DIV/0!</v>
      </c>
    </row>
    <row r="101" spans="1:18" s="15" customFormat="1" ht="22.5" customHeight="1" x14ac:dyDescent="0.25">
      <c r="A101" s="8"/>
      <c r="B101" s="164" t="s">
        <v>230</v>
      </c>
      <c r="C101" s="10"/>
      <c r="D101" s="10"/>
      <c r="E101" s="116"/>
      <c r="F101" s="118"/>
      <c r="G101" s="118"/>
      <c r="H101" s="12"/>
      <c r="I101" s="12"/>
      <c r="J101" s="12"/>
      <c r="K101" s="12"/>
      <c r="L101" s="12"/>
      <c r="M101" s="12"/>
      <c r="N101" s="147"/>
      <c r="O101" s="147"/>
      <c r="P101" s="10"/>
      <c r="Q101" s="10"/>
      <c r="R101" s="142" t="e">
        <f t="shared" si="27"/>
        <v>#DIV/0!</v>
      </c>
    </row>
    <row r="102" spans="1:18" s="80" customFormat="1" ht="42" customHeight="1" x14ac:dyDescent="0.25">
      <c r="A102" s="73"/>
      <c r="B102" s="164" t="s">
        <v>231</v>
      </c>
      <c r="C102" s="6"/>
      <c r="D102" s="6"/>
      <c r="E102" s="115"/>
      <c r="F102" s="119">
        <v>1020778.7</v>
      </c>
      <c r="G102" s="119">
        <v>523984.2</v>
      </c>
      <c r="H102" s="28"/>
      <c r="I102" s="28"/>
      <c r="J102" s="28"/>
      <c r="K102" s="28"/>
      <c r="L102" s="28">
        <v>1020778.7</v>
      </c>
      <c r="M102" s="28">
        <v>239833.9</v>
      </c>
      <c r="N102" s="147">
        <f t="shared" si="36"/>
        <v>100</v>
      </c>
      <c r="O102" s="147">
        <f t="shared" si="34"/>
        <v>45.771208368496609</v>
      </c>
      <c r="P102" s="6"/>
      <c r="Q102" s="6"/>
      <c r="R102" s="142" t="e">
        <f t="shared" si="27"/>
        <v>#DIV/0!</v>
      </c>
    </row>
    <row r="103" spans="1:18" s="15" customFormat="1" ht="15" customHeight="1" x14ac:dyDescent="0.25">
      <c r="A103" s="8"/>
      <c r="B103" s="163" t="s">
        <v>232</v>
      </c>
      <c r="C103" s="10"/>
      <c r="D103" s="10"/>
      <c r="E103" s="116">
        <f>E104+E105</f>
        <v>0</v>
      </c>
      <c r="F103" s="116">
        <f>F104+F105</f>
        <v>1844</v>
      </c>
      <c r="G103" s="116">
        <f>G104+G105</f>
        <v>0</v>
      </c>
      <c r="H103" s="12"/>
      <c r="I103" s="12"/>
      <c r="J103" s="12"/>
      <c r="K103" s="12"/>
      <c r="L103" s="116">
        <f t="shared" ref="L103:M103" si="39">L104+L105</f>
        <v>1844</v>
      </c>
      <c r="M103" s="116">
        <f t="shared" si="39"/>
        <v>0</v>
      </c>
      <c r="N103" s="147">
        <f t="shared" si="36"/>
        <v>100</v>
      </c>
      <c r="O103" s="147"/>
      <c r="P103" s="10"/>
      <c r="Q103" s="10"/>
      <c r="R103" s="142" t="e">
        <f t="shared" si="27"/>
        <v>#DIV/0!</v>
      </c>
    </row>
    <row r="104" spans="1:18" s="15" customFormat="1" ht="25.5" customHeight="1" x14ac:dyDescent="0.25">
      <c r="A104" s="8"/>
      <c r="B104" s="164" t="s">
        <v>233</v>
      </c>
      <c r="C104" s="10"/>
      <c r="D104" s="10"/>
      <c r="E104" s="116"/>
      <c r="F104" s="118"/>
      <c r="G104" s="118"/>
      <c r="H104" s="12"/>
      <c r="I104" s="12"/>
      <c r="J104" s="12"/>
      <c r="K104" s="12"/>
      <c r="L104" s="12"/>
      <c r="M104" s="12"/>
      <c r="N104" s="147"/>
      <c r="O104" s="147"/>
      <c r="P104" s="10"/>
      <c r="Q104" s="10"/>
      <c r="R104" s="142" t="e">
        <f t="shared" si="27"/>
        <v>#DIV/0!</v>
      </c>
    </row>
    <row r="105" spans="1:18" s="80" customFormat="1" ht="25.5" customHeight="1" x14ac:dyDescent="0.25">
      <c r="A105" s="73"/>
      <c r="B105" s="164" t="s">
        <v>234</v>
      </c>
      <c r="C105" s="6"/>
      <c r="D105" s="6"/>
      <c r="E105" s="115"/>
      <c r="F105" s="119">
        <v>1844</v>
      </c>
      <c r="G105" s="119"/>
      <c r="H105" s="28"/>
      <c r="I105" s="28"/>
      <c r="J105" s="28"/>
      <c r="K105" s="28"/>
      <c r="L105" s="28">
        <v>1844</v>
      </c>
      <c r="M105" s="28"/>
      <c r="N105" s="147">
        <f t="shared" si="36"/>
        <v>100</v>
      </c>
      <c r="O105" s="147"/>
      <c r="P105" s="6"/>
      <c r="Q105" s="6"/>
      <c r="R105" s="142" t="e">
        <f t="shared" si="27"/>
        <v>#DIV/0!</v>
      </c>
    </row>
    <row r="106" spans="1:18" s="15" customFormat="1" ht="15" customHeight="1" x14ac:dyDescent="0.25">
      <c r="A106" s="8"/>
      <c r="B106" s="163" t="s">
        <v>235</v>
      </c>
      <c r="C106" s="10"/>
      <c r="D106" s="10"/>
      <c r="E106" s="116">
        <f>E107+E108+E109+E110+E111</f>
        <v>0</v>
      </c>
      <c r="F106" s="116">
        <f>F107+F108+F109+F110+F111</f>
        <v>0</v>
      </c>
      <c r="G106" s="116">
        <f>G107+G108+G109+G110+G111</f>
        <v>2467</v>
      </c>
      <c r="H106" s="12"/>
      <c r="I106" s="12"/>
      <c r="J106" s="12"/>
      <c r="K106" s="12"/>
      <c r="L106" s="116">
        <f t="shared" ref="L106:M106" si="40">L107+L108+L109+L110+L111</f>
        <v>0</v>
      </c>
      <c r="M106" s="116">
        <f t="shared" si="40"/>
        <v>0</v>
      </c>
      <c r="N106" s="147"/>
      <c r="O106" s="147">
        <f t="shared" si="34"/>
        <v>0</v>
      </c>
      <c r="P106" s="10"/>
      <c r="Q106" s="10"/>
      <c r="R106" s="142" t="e">
        <f t="shared" si="27"/>
        <v>#DIV/0!</v>
      </c>
    </row>
    <row r="107" spans="1:18" s="15" customFormat="1" ht="24" customHeight="1" x14ac:dyDescent="0.25">
      <c r="A107" s="8"/>
      <c r="B107" s="164" t="s">
        <v>236</v>
      </c>
      <c r="C107" s="10"/>
      <c r="D107" s="10"/>
      <c r="E107" s="116"/>
      <c r="F107" s="118"/>
      <c r="G107" s="118">
        <v>2232</v>
      </c>
      <c r="H107" s="12"/>
      <c r="I107" s="12"/>
      <c r="J107" s="12"/>
      <c r="K107" s="12"/>
      <c r="L107" s="12"/>
      <c r="M107" s="12"/>
      <c r="N107" s="147"/>
      <c r="O107" s="147">
        <f t="shared" si="34"/>
        <v>0</v>
      </c>
      <c r="P107" s="10"/>
      <c r="Q107" s="10"/>
      <c r="R107" s="142" t="e">
        <f t="shared" si="27"/>
        <v>#DIV/0!</v>
      </c>
    </row>
    <row r="108" spans="1:18" s="15" customFormat="1" ht="15" customHeight="1" x14ac:dyDescent="0.25">
      <c r="A108" s="8"/>
      <c r="B108" s="164" t="s">
        <v>237</v>
      </c>
      <c r="C108" s="10"/>
      <c r="D108" s="10"/>
      <c r="E108" s="116"/>
      <c r="F108" s="118"/>
      <c r="G108" s="118"/>
      <c r="H108" s="12"/>
      <c r="I108" s="12"/>
      <c r="J108" s="12"/>
      <c r="K108" s="12"/>
      <c r="L108" s="12"/>
      <c r="M108" s="12"/>
      <c r="N108" s="147"/>
      <c r="O108" s="147"/>
      <c r="P108" s="10"/>
      <c r="Q108" s="10"/>
      <c r="R108" s="142" t="e">
        <f t="shared" si="27"/>
        <v>#DIV/0!</v>
      </c>
    </row>
    <row r="109" spans="1:18" s="15" customFormat="1" ht="22.5" customHeight="1" x14ac:dyDescent="0.25">
      <c r="A109" s="8"/>
      <c r="B109" s="164" t="s">
        <v>238</v>
      </c>
      <c r="C109" s="10"/>
      <c r="D109" s="10"/>
      <c r="E109" s="116"/>
      <c r="F109" s="118"/>
      <c r="G109" s="118">
        <v>35</v>
      </c>
      <c r="H109" s="12"/>
      <c r="I109" s="12"/>
      <c r="J109" s="12"/>
      <c r="K109" s="12"/>
      <c r="L109" s="12"/>
      <c r="M109" s="12"/>
      <c r="N109" s="147"/>
      <c r="O109" s="147">
        <f t="shared" si="34"/>
        <v>0</v>
      </c>
      <c r="P109" s="10"/>
      <c r="Q109" s="10"/>
      <c r="R109" s="142" t="e">
        <f t="shared" si="27"/>
        <v>#DIV/0!</v>
      </c>
    </row>
    <row r="110" spans="1:18" s="15" customFormat="1" ht="25.5" customHeight="1" x14ac:dyDescent="0.25">
      <c r="A110" s="8"/>
      <c r="B110" s="164" t="s">
        <v>239</v>
      </c>
      <c r="C110" s="10"/>
      <c r="D110" s="10"/>
      <c r="E110" s="116"/>
      <c r="F110" s="118"/>
      <c r="G110" s="118">
        <v>200</v>
      </c>
      <c r="H110" s="12"/>
      <c r="I110" s="12"/>
      <c r="J110" s="12"/>
      <c r="K110" s="12"/>
      <c r="L110" s="12"/>
      <c r="M110" s="12"/>
      <c r="N110" s="147"/>
      <c r="O110" s="147">
        <f t="shared" si="34"/>
        <v>0</v>
      </c>
      <c r="P110" s="10"/>
      <c r="Q110" s="10"/>
      <c r="R110" s="142" t="e">
        <f t="shared" si="27"/>
        <v>#DIV/0!</v>
      </c>
    </row>
    <row r="111" spans="1:18" s="15" customFormat="1" ht="25.5" customHeight="1" x14ac:dyDescent="0.25">
      <c r="A111" s="8"/>
      <c r="B111" s="164" t="s">
        <v>240</v>
      </c>
      <c r="C111" s="10"/>
      <c r="D111" s="10"/>
      <c r="E111" s="116"/>
      <c r="F111" s="118"/>
      <c r="G111" s="118"/>
      <c r="H111" s="12"/>
      <c r="I111" s="12"/>
      <c r="J111" s="12"/>
      <c r="K111" s="12"/>
      <c r="L111" s="12"/>
      <c r="M111" s="12"/>
      <c r="N111" s="147"/>
      <c r="O111" s="147"/>
      <c r="P111" s="10"/>
      <c r="Q111" s="10"/>
      <c r="R111" s="142" t="e">
        <f t="shared" si="27"/>
        <v>#DIV/0!</v>
      </c>
    </row>
    <row r="112" spans="1:18" s="15" customFormat="1" ht="15" customHeight="1" x14ac:dyDescent="0.25">
      <c r="A112" s="8"/>
      <c r="B112" s="163" t="s">
        <v>241</v>
      </c>
      <c r="C112" s="10"/>
      <c r="D112" s="10"/>
      <c r="E112" s="116">
        <f>E113+E114+E115+E116+E117+E118+E119</f>
        <v>0</v>
      </c>
      <c r="F112" s="116">
        <f>F113+F114+F115+F116+F117+F118+F119</f>
        <v>17602.7</v>
      </c>
      <c r="G112" s="116">
        <f>G113+G114+G115+G116+G117+G118+G119</f>
        <v>48345.5</v>
      </c>
      <c r="H112" s="12"/>
      <c r="I112" s="12"/>
      <c r="J112" s="12"/>
      <c r="K112" s="12"/>
      <c r="L112" s="116">
        <f t="shared" ref="L112:M112" si="41">L113+L114+L115+L116+L117+L118+L119</f>
        <v>17602.7</v>
      </c>
      <c r="M112" s="116">
        <f t="shared" si="41"/>
        <v>16225.6</v>
      </c>
      <c r="N112" s="147">
        <f t="shared" si="36"/>
        <v>100</v>
      </c>
      <c r="O112" s="147">
        <f t="shared" si="34"/>
        <v>33.561758591802757</v>
      </c>
      <c r="P112" s="10"/>
      <c r="Q112" s="10"/>
      <c r="R112" s="142" t="e">
        <f t="shared" si="27"/>
        <v>#DIV/0!</v>
      </c>
    </row>
    <row r="113" spans="1:18" s="80" customFormat="1" ht="22.5" customHeight="1" x14ac:dyDescent="0.25">
      <c r="A113" s="73"/>
      <c r="B113" s="164" t="s">
        <v>242</v>
      </c>
      <c r="C113" s="6"/>
      <c r="D113" s="6"/>
      <c r="E113" s="115"/>
      <c r="F113" s="119">
        <v>6031.5</v>
      </c>
      <c r="G113" s="119">
        <v>4029.3119999999999</v>
      </c>
      <c r="H113" s="28"/>
      <c r="I113" s="28"/>
      <c r="J113" s="28"/>
      <c r="K113" s="28"/>
      <c r="L113" s="28">
        <v>6031.5</v>
      </c>
      <c r="M113" s="28">
        <v>670.2</v>
      </c>
      <c r="N113" s="147">
        <f t="shared" si="36"/>
        <v>100</v>
      </c>
      <c r="O113" s="147">
        <f t="shared" si="34"/>
        <v>16.633112551224627</v>
      </c>
      <c r="P113" s="6"/>
      <c r="Q113" s="6"/>
      <c r="R113" s="142" t="e">
        <f t="shared" si="27"/>
        <v>#DIV/0!</v>
      </c>
    </row>
    <row r="114" spans="1:18" s="15" customFormat="1" ht="15" customHeight="1" x14ac:dyDescent="0.25">
      <c r="A114" s="8"/>
      <c r="B114" s="164" t="s">
        <v>243</v>
      </c>
      <c r="C114" s="10"/>
      <c r="D114" s="10"/>
      <c r="E114" s="116"/>
      <c r="F114" s="118">
        <v>11571.2</v>
      </c>
      <c r="G114" s="118">
        <v>38222.15</v>
      </c>
      <c r="H114" s="12"/>
      <c r="I114" s="12"/>
      <c r="J114" s="12"/>
      <c r="K114" s="12"/>
      <c r="L114" s="12">
        <v>11571.2</v>
      </c>
      <c r="M114" s="12">
        <v>15555.4</v>
      </c>
      <c r="N114" s="147">
        <f t="shared" si="36"/>
        <v>100</v>
      </c>
      <c r="O114" s="147">
        <f t="shared" si="34"/>
        <v>40.697344340912267</v>
      </c>
      <c r="P114" s="10"/>
      <c r="Q114" s="10"/>
      <c r="R114" s="142" t="e">
        <f t="shared" si="27"/>
        <v>#DIV/0!</v>
      </c>
    </row>
    <row r="115" spans="1:18" s="15" customFormat="1" ht="15" customHeight="1" x14ac:dyDescent="0.25">
      <c r="A115" s="8"/>
      <c r="B115" s="164" t="s">
        <v>244</v>
      </c>
      <c r="C115" s="10"/>
      <c r="D115" s="10"/>
      <c r="E115" s="116"/>
      <c r="F115" s="118"/>
      <c r="G115" s="118">
        <v>440</v>
      </c>
      <c r="H115" s="12"/>
      <c r="I115" s="12"/>
      <c r="J115" s="12"/>
      <c r="K115" s="12"/>
      <c r="L115" s="12"/>
      <c r="M115" s="12"/>
      <c r="N115" s="147"/>
      <c r="O115" s="147">
        <f t="shared" si="34"/>
        <v>0</v>
      </c>
      <c r="P115" s="10"/>
      <c r="Q115" s="10"/>
      <c r="R115" s="142" t="e">
        <f t="shared" si="27"/>
        <v>#DIV/0!</v>
      </c>
    </row>
    <row r="116" spans="1:18" s="15" customFormat="1" ht="15" customHeight="1" x14ac:dyDescent="0.25">
      <c r="A116" s="8"/>
      <c r="B116" s="164" t="s">
        <v>245</v>
      </c>
      <c r="C116" s="10"/>
      <c r="D116" s="10"/>
      <c r="E116" s="116"/>
      <c r="F116" s="118"/>
      <c r="G116" s="118">
        <v>2500</v>
      </c>
      <c r="H116" s="12"/>
      <c r="I116" s="12"/>
      <c r="J116" s="12"/>
      <c r="K116" s="12"/>
      <c r="L116" s="12"/>
      <c r="M116" s="12"/>
      <c r="N116" s="147"/>
      <c r="O116" s="147">
        <f t="shared" si="34"/>
        <v>0</v>
      </c>
      <c r="P116" s="10"/>
      <c r="Q116" s="10"/>
      <c r="R116" s="142" t="e">
        <f t="shared" si="27"/>
        <v>#DIV/0!</v>
      </c>
    </row>
    <row r="117" spans="1:18" s="15" customFormat="1" ht="27.75" customHeight="1" x14ac:dyDescent="0.25">
      <c r="A117" s="8"/>
      <c r="B117" s="164" t="s">
        <v>246</v>
      </c>
      <c r="C117" s="10"/>
      <c r="D117" s="10"/>
      <c r="E117" s="116"/>
      <c r="F117" s="118"/>
      <c r="G117" s="118">
        <v>2500</v>
      </c>
      <c r="H117" s="12"/>
      <c r="I117" s="12"/>
      <c r="J117" s="12"/>
      <c r="K117" s="12"/>
      <c r="L117" s="12"/>
      <c r="M117" s="12"/>
      <c r="N117" s="147"/>
      <c r="O117" s="147">
        <f t="shared" si="34"/>
        <v>0</v>
      </c>
      <c r="P117" s="10"/>
      <c r="Q117" s="10"/>
      <c r="R117" s="142" t="e">
        <f t="shared" si="27"/>
        <v>#DIV/0!</v>
      </c>
    </row>
    <row r="118" spans="1:18" s="15" customFormat="1" ht="61.5" customHeight="1" x14ac:dyDescent="0.25">
      <c r="A118" s="8"/>
      <c r="B118" s="164" t="s">
        <v>258</v>
      </c>
      <c r="C118" s="10"/>
      <c r="D118" s="10"/>
      <c r="E118" s="116"/>
      <c r="F118" s="118"/>
      <c r="G118" s="118">
        <v>454.03800000000001</v>
      </c>
      <c r="H118" s="12"/>
      <c r="I118" s="12"/>
      <c r="J118" s="12"/>
      <c r="K118" s="12"/>
      <c r="L118" s="12"/>
      <c r="M118" s="12"/>
      <c r="N118" s="147"/>
      <c r="O118" s="147">
        <f t="shared" si="34"/>
        <v>0</v>
      </c>
      <c r="P118" s="10"/>
      <c r="Q118" s="10"/>
      <c r="R118" s="142" t="e">
        <f t="shared" si="27"/>
        <v>#DIV/0!</v>
      </c>
    </row>
    <row r="119" spans="1:18" s="15" customFormat="1" ht="25.5" customHeight="1" x14ac:dyDescent="0.25">
      <c r="A119" s="8"/>
      <c r="B119" s="164" t="s">
        <v>247</v>
      </c>
      <c r="C119" s="10"/>
      <c r="D119" s="10"/>
      <c r="E119" s="116"/>
      <c r="F119" s="118"/>
      <c r="G119" s="118">
        <v>200</v>
      </c>
      <c r="H119" s="12"/>
      <c r="I119" s="12"/>
      <c r="J119" s="12"/>
      <c r="K119" s="12"/>
      <c r="L119" s="12"/>
      <c r="M119" s="12"/>
      <c r="N119" s="147"/>
      <c r="O119" s="147">
        <f t="shared" si="34"/>
        <v>0</v>
      </c>
      <c r="P119" s="10"/>
      <c r="Q119" s="10"/>
      <c r="R119" s="142" t="e">
        <f t="shared" si="27"/>
        <v>#DIV/0!</v>
      </c>
    </row>
    <row r="120" spans="1:18" s="15" customFormat="1" ht="30" customHeight="1" x14ac:dyDescent="0.25">
      <c r="A120" s="8"/>
      <c r="B120" s="163" t="s">
        <v>248</v>
      </c>
      <c r="C120" s="10"/>
      <c r="D120" s="10"/>
      <c r="E120" s="116">
        <f>E121+E122</f>
        <v>0</v>
      </c>
      <c r="F120" s="116">
        <f>F121+F122</f>
        <v>0</v>
      </c>
      <c r="G120" s="116">
        <f>G121+G122</f>
        <v>585</v>
      </c>
      <c r="H120" s="12"/>
      <c r="I120" s="12"/>
      <c r="J120" s="12"/>
      <c r="K120" s="12"/>
      <c r="L120" s="116">
        <f t="shared" ref="L120:M120" si="42">L121+L122</f>
        <v>0</v>
      </c>
      <c r="M120" s="116">
        <f t="shared" si="42"/>
        <v>0</v>
      </c>
      <c r="N120" s="147"/>
      <c r="O120" s="147">
        <f t="shared" si="34"/>
        <v>0</v>
      </c>
      <c r="P120" s="10"/>
      <c r="Q120" s="10"/>
      <c r="R120" s="142" t="e">
        <f t="shared" si="27"/>
        <v>#DIV/0!</v>
      </c>
    </row>
    <row r="121" spans="1:18" s="15" customFormat="1" ht="15" customHeight="1" x14ac:dyDescent="0.25">
      <c r="A121" s="8"/>
      <c r="B121" s="164" t="s">
        <v>249</v>
      </c>
      <c r="C121" s="10"/>
      <c r="D121" s="10"/>
      <c r="E121" s="116"/>
      <c r="F121" s="118"/>
      <c r="G121" s="118"/>
      <c r="H121" s="12"/>
      <c r="I121" s="12"/>
      <c r="J121" s="12"/>
      <c r="K121" s="12"/>
      <c r="L121" s="12"/>
      <c r="M121" s="12"/>
      <c r="N121" s="147"/>
      <c r="O121" s="147"/>
      <c r="P121" s="10"/>
      <c r="Q121" s="10"/>
      <c r="R121" s="142" t="e">
        <f t="shared" si="27"/>
        <v>#DIV/0!</v>
      </c>
    </row>
    <row r="122" spans="1:18" s="15" customFormat="1" ht="45" customHeight="1" x14ac:dyDescent="0.25">
      <c r="A122" s="8"/>
      <c r="B122" s="164" t="s">
        <v>259</v>
      </c>
      <c r="C122" s="10"/>
      <c r="D122" s="10"/>
      <c r="E122" s="116"/>
      <c r="F122" s="118"/>
      <c r="G122" s="118">
        <v>585</v>
      </c>
      <c r="H122" s="12"/>
      <c r="I122" s="12"/>
      <c r="J122" s="12"/>
      <c r="K122" s="12"/>
      <c r="L122" s="12"/>
      <c r="M122" s="12"/>
      <c r="N122" s="147"/>
      <c r="O122" s="147">
        <f t="shared" si="34"/>
        <v>0</v>
      </c>
      <c r="P122" s="10"/>
      <c r="Q122" s="10"/>
      <c r="R122" s="142" t="e">
        <f t="shared" si="27"/>
        <v>#DIV/0!</v>
      </c>
    </row>
    <row r="123" spans="1:18" s="15" customFormat="1" ht="15" customHeight="1" x14ac:dyDescent="0.25">
      <c r="A123" s="8"/>
      <c r="B123" s="163" t="s">
        <v>250</v>
      </c>
      <c r="C123" s="10"/>
      <c r="D123" s="10"/>
      <c r="E123" s="116">
        <f>E124+E125+E126+E127</f>
        <v>0</v>
      </c>
      <c r="F123" s="116">
        <f>F124+F125+F126+F127</f>
        <v>133768</v>
      </c>
      <c r="G123" s="116">
        <f>G124+G125+G126+G127</f>
        <v>31710.6</v>
      </c>
      <c r="H123" s="12"/>
      <c r="I123" s="12"/>
      <c r="J123" s="12"/>
      <c r="K123" s="12"/>
      <c r="L123" s="116">
        <f t="shared" ref="L123:M123" si="43">L124+L125+L126+L127</f>
        <v>13900</v>
      </c>
      <c r="M123" s="116">
        <f t="shared" si="43"/>
        <v>5390.6</v>
      </c>
      <c r="N123" s="147">
        <f t="shared" si="36"/>
        <v>10.391124932719336</v>
      </c>
      <c r="O123" s="147">
        <f t="shared" si="34"/>
        <v>16.999362989032061</v>
      </c>
      <c r="P123" s="10"/>
      <c r="Q123" s="10"/>
      <c r="R123" s="142" t="e">
        <f t="shared" si="27"/>
        <v>#DIV/0!</v>
      </c>
    </row>
    <row r="124" spans="1:18" s="15" customFormat="1" ht="25.5" customHeight="1" x14ac:dyDescent="0.25">
      <c r="A124" s="8"/>
      <c r="B124" s="164" t="s">
        <v>251</v>
      </c>
      <c r="C124" s="10">
        <v>50</v>
      </c>
      <c r="D124" s="10">
        <v>50</v>
      </c>
      <c r="E124" s="116"/>
      <c r="F124" s="118">
        <v>3963</v>
      </c>
      <c r="G124" s="118">
        <v>3963</v>
      </c>
      <c r="H124" s="12"/>
      <c r="I124" s="12"/>
      <c r="J124" s="12"/>
      <c r="K124" s="12"/>
      <c r="L124" s="12"/>
      <c r="M124" s="12">
        <v>509</v>
      </c>
      <c r="N124" s="147">
        <f t="shared" si="36"/>
        <v>0</v>
      </c>
      <c r="O124" s="147">
        <f t="shared" si="34"/>
        <v>12.843805198082261</v>
      </c>
      <c r="P124" s="10"/>
      <c r="Q124" s="10"/>
      <c r="R124" s="142" t="e">
        <f t="shared" si="27"/>
        <v>#DIV/0!</v>
      </c>
    </row>
    <row r="125" spans="1:18" s="15" customFormat="1" ht="25.5" customHeight="1" x14ac:dyDescent="0.25">
      <c r="A125" s="8"/>
      <c r="B125" s="164" t="s">
        <v>252</v>
      </c>
      <c r="C125" s="10">
        <v>50</v>
      </c>
      <c r="D125" s="10">
        <v>50</v>
      </c>
      <c r="E125" s="116"/>
      <c r="F125" s="118">
        <v>15905</v>
      </c>
      <c r="G125" s="118">
        <v>15905</v>
      </c>
      <c r="H125" s="12"/>
      <c r="I125" s="12"/>
      <c r="J125" s="12"/>
      <c r="K125" s="12"/>
      <c r="L125" s="12"/>
      <c r="M125" s="12">
        <v>4150</v>
      </c>
      <c r="N125" s="147">
        <f t="shared" si="36"/>
        <v>0</v>
      </c>
      <c r="O125" s="147">
        <f t="shared" si="34"/>
        <v>26.092423766111285</v>
      </c>
      <c r="P125" s="10"/>
      <c r="Q125" s="10"/>
      <c r="R125" s="142" t="e">
        <f t="shared" si="27"/>
        <v>#DIV/0!</v>
      </c>
    </row>
    <row r="126" spans="1:18" s="15" customFormat="1" ht="22.5" customHeight="1" x14ac:dyDescent="0.25">
      <c r="A126" s="8"/>
      <c r="B126" s="165" t="s">
        <v>253</v>
      </c>
      <c r="C126" s="10">
        <v>90</v>
      </c>
      <c r="D126" s="10">
        <v>10</v>
      </c>
      <c r="E126" s="116"/>
      <c r="F126" s="118">
        <v>100000</v>
      </c>
      <c r="G126" s="118">
        <v>11111</v>
      </c>
      <c r="H126" s="12"/>
      <c r="I126" s="12"/>
      <c r="J126" s="12"/>
      <c r="K126" s="12"/>
      <c r="L126" s="12"/>
      <c r="M126" s="12"/>
      <c r="N126" s="147">
        <f t="shared" si="36"/>
        <v>0</v>
      </c>
      <c r="O126" s="147">
        <f t="shared" si="34"/>
        <v>0</v>
      </c>
      <c r="P126" s="10"/>
      <c r="Q126" s="10"/>
      <c r="R126" s="142" t="e">
        <f t="shared" si="27"/>
        <v>#DIV/0!</v>
      </c>
    </row>
    <row r="127" spans="1:18" s="15" customFormat="1" ht="15" customHeight="1" x14ac:dyDescent="0.25">
      <c r="A127" s="8"/>
      <c r="B127" s="165" t="s">
        <v>254</v>
      </c>
      <c r="C127" s="10">
        <v>95</v>
      </c>
      <c r="D127" s="10">
        <v>5</v>
      </c>
      <c r="E127" s="116"/>
      <c r="F127" s="118">
        <v>13900</v>
      </c>
      <c r="G127" s="118">
        <v>731.6</v>
      </c>
      <c r="H127" s="12"/>
      <c r="I127" s="12"/>
      <c r="J127" s="12"/>
      <c r="K127" s="12"/>
      <c r="L127" s="12">
        <v>13900</v>
      </c>
      <c r="M127" s="12">
        <v>731.6</v>
      </c>
      <c r="N127" s="147">
        <f t="shared" si="36"/>
        <v>100</v>
      </c>
      <c r="O127" s="147">
        <f t="shared" si="34"/>
        <v>100</v>
      </c>
      <c r="P127" s="10"/>
      <c r="Q127" s="10"/>
      <c r="R127" s="142" t="e">
        <f t="shared" si="27"/>
        <v>#DIV/0!</v>
      </c>
    </row>
    <row r="128" spans="1:18" s="15" customFormat="1" ht="45" customHeight="1" x14ac:dyDescent="0.25">
      <c r="A128" s="8"/>
      <c r="B128" s="163" t="s">
        <v>255</v>
      </c>
      <c r="C128" s="10"/>
      <c r="D128" s="10"/>
      <c r="E128" s="116">
        <f>E129</f>
        <v>0</v>
      </c>
      <c r="F128" s="116">
        <f>F129</f>
        <v>0</v>
      </c>
      <c r="G128" s="116">
        <f>G129</f>
        <v>17873</v>
      </c>
      <c r="H128" s="12"/>
      <c r="I128" s="12"/>
      <c r="J128" s="12"/>
      <c r="K128" s="12"/>
      <c r="L128" s="116">
        <f t="shared" ref="L128:M128" si="44">L129</f>
        <v>0</v>
      </c>
      <c r="M128" s="116">
        <f t="shared" si="44"/>
        <v>9106</v>
      </c>
      <c r="N128" s="147"/>
      <c r="O128" s="147">
        <f t="shared" si="34"/>
        <v>50.948357858221904</v>
      </c>
      <c r="P128" s="10"/>
      <c r="Q128" s="10"/>
      <c r="R128" s="142" t="e">
        <f t="shared" si="27"/>
        <v>#DIV/0!</v>
      </c>
    </row>
    <row r="129" spans="1:18" s="15" customFormat="1" ht="15" customHeight="1" x14ac:dyDescent="0.25">
      <c r="A129" s="8"/>
      <c r="B129" s="164" t="s">
        <v>256</v>
      </c>
      <c r="C129" s="10"/>
      <c r="D129" s="10"/>
      <c r="E129" s="116"/>
      <c r="F129" s="118"/>
      <c r="G129" s="118">
        <v>17873</v>
      </c>
      <c r="H129" s="12"/>
      <c r="I129" s="12"/>
      <c r="J129" s="12"/>
      <c r="K129" s="12"/>
      <c r="L129" s="12"/>
      <c r="M129" s="12">
        <v>9106</v>
      </c>
      <c r="N129" s="147"/>
      <c r="O129" s="147">
        <f t="shared" si="34"/>
        <v>50.948357858221904</v>
      </c>
      <c r="P129" s="10"/>
      <c r="Q129" s="10"/>
      <c r="R129" s="142" t="e">
        <f t="shared" si="27"/>
        <v>#DIV/0!</v>
      </c>
    </row>
    <row r="130" spans="1:18" s="144" customFormat="1" ht="34.5" customHeight="1" x14ac:dyDescent="0.25">
      <c r="A130" s="141" t="s">
        <v>61</v>
      </c>
      <c r="B130" s="153" t="s">
        <v>62</v>
      </c>
      <c r="C130" s="142"/>
      <c r="D130" s="142"/>
      <c r="E130" s="142">
        <f>E131+E140+E146+E150+E153</f>
        <v>76.5</v>
      </c>
      <c r="F130" s="142">
        <f>F131+F140+F146+F150+F153</f>
        <v>10102</v>
      </c>
      <c r="G130" s="142">
        <f>G131+G140+G146+G150+G153</f>
        <v>188847.90117647059</v>
      </c>
      <c r="H130" s="143" t="e">
        <f>H135+H137+H148+H149+#REF!</f>
        <v>#REF!</v>
      </c>
      <c r="I130" s="143" t="e">
        <f>I135+I137+I148+I149+#REF!</f>
        <v>#DIV/0!</v>
      </c>
      <c r="J130" s="143" t="e">
        <f>J135+J137+J148+J149+#REF!</f>
        <v>#REF!</v>
      </c>
      <c r="K130" s="143" t="e">
        <f>K135+K137+K148+K149+#REF!</f>
        <v>#DIV/0!</v>
      </c>
      <c r="L130" s="142">
        <f t="shared" ref="L130:M130" si="45">L131+L140+L146+L150+L153</f>
        <v>5102</v>
      </c>
      <c r="M130" s="142">
        <f t="shared" si="45"/>
        <v>105985.94117647059</v>
      </c>
      <c r="N130" s="149">
        <f t="shared" si="36"/>
        <v>50.504850524648582</v>
      </c>
      <c r="O130" s="149">
        <f t="shared" si="34"/>
        <v>56.122382359670006</v>
      </c>
      <c r="P130" s="142"/>
      <c r="Q130" s="142"/>
      <c r="R130" s="142" t="e">
        <f t="shared" si="27"/>
        <v>#DIV/0!</v>
      </c>
    </row>
    <row r="131" spans="1:18" s="95" customFormat="1" ht="25.5" customHeight="1" x14ac:dyDescent="0.25">
      <c r="A131" s="91"/>
      <c r="B131" s="156" t="s">
        <v>164</v>
      </c>
      <c r="C131" s="92"/>
      <c r="D131" s="92"/>
      <c r="E131" s="123">
        <f>E132+E133+E134+E135+E136+E139</f>
        <v>76.5</v>
      </c>
      <c r="F131" s="123">
        <f>F132+F133+F134+F135+F136+F139</f>
        <v>9752</v>
      </c>
      <c r="G131" s="123">
        <f>G132+G133+G134+G135+G136+G139</f>
        <v>67359.341176470596</v>
      </c>
      <c r="H131" s="93"/>
      <c r="I131" s="93"/>
      <c r="J131" s="93"/>
      <c r="K131" s="93"/>
      <c r="L131" s="93">
        <f t="shared" ref="L131:M131" si="46">L132+L133+L134+L135+L136+L139</f>
        <v>4752</v>
      </c>
      <c r="M131" s="93">
        <f t="shared" si="46"/>
        <v>38333.341176470596</v>
      </c>
      <c r="N131" s="147">
        <f t="shared" si="36"/>
        <v>48.728465955701395</v>
      </c>
      <c r="O131" s="147">
        <f t="shared" si="34"/>
        <v>56.908723433092121</v>
      </c>
      <c r="P131" s="92"/>
      <c r="Q131" s="92"/>
      <c r="R131" s="142" t="e">
        <f t="shared" si="27"/>
        <v>#DIV/0!</v>
      </c>
    </row>
    <row r="132" spans="1:18" s="47" customFormat="1" ht="15" customHeight="1" x14ac:dyDescent="0.25">
      <c r="A132" s="16" t="s">
        <v>168</v>
      </c>
      <c r="B132" s="155" t="s">
        <v>165</v>
      </c>
      <c r="C132" s="5">
        <v>85</v>
      </c>
      <c r="D132" s="5">
        <v>15</v>
      </c>
      <c r="E132" s="115">
        <v>76.5</v>
      </c>
      <c r="F132" s="119">
        <v>1475.8</v>
      </c>
      <c r="G132" s="119">
        <v>50941.4</v>
      </c>
      <c r="H132" s="28"/>
      <c r="I132" s="28"/>
      <c r="J132" s="28"/>
      <c r="K132" s="28"/>
      <c r="L132" s="28">
        <v>1475.8</v>
      </c>
      <c r="M132" s="28">
        <v>29544</v>
      </c>
      <c r="N132" s="147">
        <f t="shared" si="36"/>
        <v>100</v>
      </c>
      <c r="O132" s="147">
        <f t="shared" si="34"/>
        <v>57.99605036375128</v>
      </c>
      <c r="P132" s="43"/>
      <c r="Q132" s="43"/>
      <c r="R132" s="142" t="e">
        <f t="shared" si="27"/>
        <v>#DIV/0!</v>
      </c>
    </row>
    <row r="133" spans="1:18" s="47" customFormat="1" ht="24" customHeight="1" x14ac:dyDescent="0.25">
      <c r="A133" s="16" t="s">
        <v>167</v>
      </c>
      <c r="B133" s="155" t="s">
        <v>166</v>
      </c>
      <c r="C133" s="43"/>
      <c r="D133" s="43"/>
      <c r="E133" s="116"/>
      <c r="F133" s="118"/>
      <c r="G133" s="119">
        <v>10328.5</v>
      </c>
      <c r="H133" s="28"/>
      <c r="I133" s="28"/>
      <c r="J133" s="28"/>
      <c r="K133" s="28"/>
      <c r="L133" s="28"/>
      <c r="M133" s="28">
        <v>5881.4</v>
      </c>
      <c r="N133" s="147"/>
      <c r="O133" s="147">
        <f t="shared" si="34"/>
        <v>56.943409013893586</v>
      </c>
      <c r="P133" s="43"/>
      <c r="Q133" s="43"/>
      <c r="R133" s="142" t="e">
        <f t="shared" si="27"/>
        <v>#DIV/0!</v>
      </c>
    </row>
    <row r="134" spans="1:18" s="47" customFormat="1" ht="15" customHeight="1" x14ac:dyDescent="0.25">
      <c r="A134" s="41"/>
      <c r="B134" s="155" t="s">
        <v>169</v>
      </c>
      <c r="C134" s="43"/>
      <c r="D134" s="43"/>
      <c r="E134" s="116"/>
      <c r="F134" s="118"/>
      <c r="G134" s="118">
        <v>99</v>
      </c>
      <c r="H134" s="12"/>
      <c r="I134" s="12"/>
      <c r="J134" s="12"/>
      <c r="K134" s="12"/>
      <c r="L134" s="12"/>
      <c r="M134" s="12">
        <v>99</v>
      </c>
      <c r="N134" s="147"/>
      <c r="O134" s="147">
        <f t="shared" si="34"/>
        <v>100</v>
      </c>
      <c r="P134" s="43"/>
      <c r="Q134" s="43"/>
      <c r="R134" s="142" t="e">
        <f t="shared" si="27"/>
        <v>#DIV/0!</v>
      </c>
    </row>
    <row r="135" spans="1:18" ht="15" customHeight="1" x14ac:dyDescent="0.25">
      <c r="A135" s="16" t="s">
        <v>172</v>
      </c>
      <c r="B135" s="157" t="s">
        <v>170</v>
      </c>
      <c r="C135" s="5">
        <v>100</v>
      </c>
      <c r="D135" s="5"/>
      <c r="E135" s="115"/>
      <c r="F135" s="119">
        <v>266.39999999999998</v>
      </c>
      <c r="G135" s="119">
        <v>3796.3</v>
      </c>
      <c r="H135" s="28" t="e">
        <f>H146+#REF!</f>
        <v>#REF!</v>
      </c>
      <c r="I135" s="28" t="e">
        <f>I146+#REF!</f>
        <v>#DIV/0!</v>
      </c>
      <c r="J135" s="28" t="e">
        <f>J146+#REF!</f>
        <v>#REF!</v>
      </c>
      <c r="K135" s="28" t="e">
        <f>K146+#REF!</f>
        <v>#DIV/0!</v>
      </c>
      <c r="L135" s="28">
        <v>266.39999999999998</v>
      </c>
      <c r="M135" s="28">
        <v>2277.8000000000002</v>
      </c>
      <c r="N135" s="147">
        <f t="shared" si="36"/>
        <v>100</v>
      </c>
      <c r="O135" s="147">
        <f t="shared" si="34"/>
        <v>60.000526828754317</v>
      </c>
      <c r="P135" s="5"/>
      <c r="Q135" s="5"/>
      <c r="R135" s="142" t="e">
        <f t="shared" si="27"/>
        <v>#DIV/0!</v>
      </c>
    </row>
    <row r="136" spans="1:18" ht="25.5" customHeight="1" x14ac:dyDescent="0.25">
      <c r="A136" s="16"/>
      <c r="B136" s="157" t="s">
        <v>171</v>
      </c>
      <c r="C136" s="5"/>
      <c r="D136" s="5"/>
      <c r="E136" s="115"/>
      <c r="F136" s="119">
        <f>F137+F138</f>
        <v>8009.8</v>
      </c>
      <c r="G136" s="119">
        <f t="shared" ref="G136:M136" si="47">G137+G138</f>
        <v>794.14117647058833</v>
      </c>
      <c r="H136" s="28">
        <f t="shared" si="47"/>
        <v>0</v>
      </c>
      <c r="I136" s="28">
        <f t="shared" si="47"/>
        <v>0</v>
      </c>
      <c r="J136" s="28">
        <f t="shared" si="47"/>
        <v>0</v>
      </c>
      <c r="K136" s="28">
        <f t="shared" si="47"/>
        <v>0</v>
      </c>
      <c r="L136" s="28">
        <f t="shared" si="47"/>
        <v>3009.8</v>
      </c>
      <c r="M136" s="28">
        <f t="shared" si="47"/>
        <v>531.14117647058833</v>
      </c>
      <c r="N136" s="147">
        <f t="shared" si="36"/>
        <v>37.576468825688529</v>
      </c>
      <c r="O136" s="147">
        <f t="shared" si="34"/>
        <v>66.882462741844691</v>
      </c>
      <c r="P136" s="5"/>
      <c r="Q136" s="5"/>
      <c r="R136" s="142" t="e">
        <f t="shared" si="27"/>
        <v>#DIV/0!</v>
      </c>
    </row>
    <row r="137" spans="1:18" ht="25.5" customHeight="1" x14ac:dyDescent="0.25">
      <c r="A137" s="16"/>
      <c r="B137" s="162" t="s">
        <v>173</v>
      </c>
      <c r="C137" s="5">
        <v>85</v>
      </c>
      <c r="D137" s="5">
        <v>15</v>
      </c>
      <c r="E137" s="115"/>
      <c r="F137" s="119">
        <v>3009.8</v>
      </c>
      <c r="G137" s="119">
        <f>F137/C137*D137</f>
        <v>531.14117647058833</v>
      </c>
      <c r="H137" s="28">
        <v>0</v>
      </c>
      <c r="I137" s="29"/>
      <c r="J137" s="28">
        <v>0</v>
      </c>
      <c r="K137" s="29"/>
      <c r="L137" s="18">
        <v>3009.8</v>
      </c>
      <c r="M137" s="18">
        <f>G137</f>
        <v>531.14117647058833</v>
      </c>
      <c r="N137" s="147">
        <f t="shared" si="36"/>
        <v>100</v>
      </c>
      <c r="O137" s="147">
        <f t="shared" si="34"/>
        <v>100</v>
      </c>
      <c r="P137" s="5"/>
      <c r="Q137" s="5"/>
      <c r="R137" s="142" t="e">
        <f t="shared" ref="R137:R200" si="48">Q137/P137*100</f>
        <v>#DIV/0!</v>
      </c>
    </row>
    <row r="138" spans="1:18" ht="15" customHeight="1" x14ac:dyDescent="0.25">
      <c r="A138" s="16" t="s">
        <v>163</v>
      </c>
      <c r="B138" s="166" t="s">
        <v>174</v>
      </c>
      <c r="C138" s="5">
        <v>95</v>
      </c>
      <c r="D138" s="5">
        <v>5</v>
      </c>
      <c r="E138" s="115"/>
      <c r="F138" s="119">
        <v>5000</v>
      </c>
      <c r="G138" s="119">
        <v>263</v>
      </c>
      <c r="H138" s="28"/>
      <c r="I138" s="28"/>
      <c r="J138" s="28"/>
      <c r="K138" s="28"/>
      <c r="L138" s="28">
        <v>0</v>
      </c>
      <c r="M138" s="28">
        <v>0</v>
      </c>
      <c r="N138" s="147">
        <f t="shared" si="36"/>
        <v>0</v>
      </c>
      <c r="O138" s="147">
        <f t="shared" si="34"/>
        <v>0</v>
      </c>
      <c r="P138" s="5"/>
      <c r="Q138" s="5"/>
      <c r="R138" s="142" t="e">
        <f t="shared" si="48"/>
        <v>#DIV/0!</v>
      </c>
    </row>
    <row r="139" spans="1:18" ht="15" customHeight="1" x14ac:dyDescent="0.25">
      <c r="A139" s="16"/>
      <c r="B139" s="157" t="s">
        <v>175</v>
      </c>
      <c r="C139" s="5"/>
      <c r="D139" s="5"/>
      <c r="E139" s="115"/>
      <c r="F139" s="119"/>
      <c r="G139" s="119">
        <v>1400</v>
      </c>
      <c r="H139" s="28"/>
      <c r="I139" s="28"/>
      <c r="J139" s="28"/>
      <c r="K139" s="28"/>
      <c r="L139" s="28"/>
      <c r="M139" s="28">
        <v>0</v>
      </c>
      <c r="N139" s="147"/>
      <c r="O139" s="147">
        <f t="shared" si="34"/>
        <v>0</v>
      </c>
      <c r="P139" s="5"/>
      <c r="Q139" s="5"/>
      <c r="R139" s="142" t="e">
        <f t="shared" si="48"/>
        <v>#DIV/0!</v>
      </c>
    </row>
    <row r="140" spans="1:18" s="95" customFormat="1" ht="22.5" customHeight="1" x14ac:dyDescent="0.25">
      <c r="A140" s="91"/>
      <c r="B140" s="156" t="s">
        <v>176</v>
      </c>
      <c r="C140" s="92"/>
      <c r="D140" s="92"/>
      <c r="E140" s="117">
        <f>E141+E142+E143+E144+E145</f>
        <v>0</v>
      </c>
      <c r="F140" s="117">
        <f>F141+F142+F143+F144+F145</f>
        <v>350</v>
      </c>
      <c r="G140" s="117">
        <f>G141+G142+G143+G144+G145</f>
        <v>106216.6</v>
      </c>
      <c r="H140" s="93"/>
      <c r="I140" s="93"/>
      <c r="J140" s="93"/>
      <c r="K140" s="93"/>
      <c r="L140" s="92">
        <f t="shared" ref="L140:M140" si="49">L141+L142+L143+L144+L145</f>
        <v>350</v>
      </c>
      <c r="M140" s="92">
        <f t="shared" si="49"/>
        <v>59357.4</v>
      </c>
      <c r="N140" s="147">
        <f t="shared" si="36"/>
        <v>100</v>
      </c>
      <c r="O140" s="147">
        <f t="shared" si="34"/>
        <v>55.883355332405671</v>
      </c>
      <c r="P140" s="92"/>
      <c r="Q140" s="92"/>
      <c r="R140" s="142" t="e">
        <f t="shared" si="48"/>
        <v>#DIV/0!</v>
      </c>
    </row>
    <row r="141" spans="1:18" ht="22.5" customHeight="1" x14ac:dyDescent="0.25">
      <c r="A141" s="16" t="s">
        <v>177</v>
      </c>
      <c r="B141" s="157" t="s">
        <v>178</v>
      </c>
      <c r="C141" s="5"/>
      <c r="D141" s="5"/>
      <c r="E141" s="115"/>
      <c r="F141" s="119">
        <v>350</v>
      </c>
      <c r="G141" s="119">
        <v>51706.2</v>
      </c>
      <c r="H141" s="28"/>
      <c r="I141" s="28"/>
      <c r="J141" s="28"/>
      <c r="K141" s="28"/>
      <c r="L141" s="28">
        <v>350</v>
      </c>
      <c r="M141" s="28">
        <v>30105.200000000001</v>
      </c>
      <c r="N141" s="147">
        <f t="shared" si="36"/>
        <v>100</v>
      </c>
      <c r="O141" s="147">
        <f t="shared" si="34"/>
        <v>58.223578603726445</v>
      </c>
      <c r="P141" s="5"/>
      <c r="Q141" s="5"/>
      <c r="R141" s="142" t="e">
        <f t="shared" si="48"/>
        <v>#DIV/0!</v>
      </c>
    </row>
    <row r="142" spans="1:18" ht="25.5" customHeight="1" x14ac:dyDescent="0.25">
      <c r="A142" s="16"/>
      <c r="B142" s="157" t="s">
        <v>179</v>
      </c>
      <c r="C142" s="5"/>
      <c r="D142" s="5"/>
      <c r="E142" s="115"/>
      <c r="F142" s="119"/>
      <c r="G142" s="119"/>
      <c r="H142" s="28"/>
      <c r="I142" s="28"/>
      <c r="J142" s="28"/>
      <c r="K142" s="28"/>
      <c r="L142" s="28"/>
      <c r="M142" s="28"/>
      <c r="N142" s="147"/>
      <c r="O142" s="147"/>
      <c r="P142" s="5"/>
      <c r="Q142" s="5"/>
      <c r="R142" s="142" t="e">
        <f t="shared" si="48"/>
        <v>#DIV/0!</v>
      </c>
    </row>
    <row r="143" spans="1:18" ht="25.5" customHeight="1" x14ac:dyDescent="0.25">
      <c r="A143" s="16" t="s">
        <v>181</v>
      </c>
      <c r="B143" s="157" t="s">
        <v>180</v>
      </c>
      <c r="C143" s="5"/>
      <c r="D143" s="5"/>
      <c r="E143" s="115"/>
      <c r="F143" s="119"/>
      <c r="G143" s="119">
        <v>51005.4</v>
      </c>
      <c r="H143" s="28"/>
      <c r="I143" s="28"/>
      <c r="J143" s="28"/>
      <c r="K143" s="28"/>
      <c r="L143" s="28"/>
      <c r="M143" s="28">
        <v>29152.2</v>
      </c>
      <c r="N143" s="147"/>
      <c r="O143" s="147">
        <f t="shared" si="34"/>
        <v>57.155124751496899</v>
      </c>
      <c r="P143" s="5"/>
      <c r="Q143" s="5"/>
      <c r="R143" s="142" t="e">
        <f t="shared" si="48"/>
        <v>#DIV/0!</v>
      </c>
    </row>
    <row r="144" spans="1:18" ht="15" customHeight="1" x14ac:dyDescent="0.25">
      <c r="A144" s="16"/>
      <c r="B144" s="157" t="s">
        <v>182</v>
      </c>
      <c r="C144" s="5"/>
      <c r="D144" s="5"/>
      <c r="E144" s="115"/>
      <c r="F144" s="119"/>
      <c r="G144" s="119">
        <v>2805</v>
      </c>
      <c r="H144" s="28"/>
      <c r="I144" s="28"/>
      <c r="J144" s="28"/>
      <c r="K144" s="28"/>
      <c r="L144" s="28"/>
      <c r="M144" s="28">
        <v>100</v>
      </c>
      <c r="N144" s="147"/>
      <c r="O144" s="147">
        <f t="shared" si="34"/>
        <v>3.5650623885918007</v>
      </c>
      <c r="P144" s="5"/>
      <c r="Q144" s="5"/>
      <c r="R144" s="142" t="e">
        <f t="shared" si="48"/>
        <v>#DIV/0!</v>
      </c>
    </row>
    <row r="145" spans="1:18" ht="15" customHeight="1" x14ac:dyDescent="0.25">
      <c r="A145" s="16"/>
      <c r="B145" s="157" t="s">
        <v>183</v>
      </c>
      <c r="C145" s="5"/>
      <c r="D145" s="5"/>
      <c r="E145" s="115"/>
      <c r="F145" s="119"/>
      <c r="G145" s="119">
        <v>700</v>
      </c>
      <c r="H145" s="28"/>
      <c r="I145" s="28"/>
      <c r="J145" s="28"/>
      <c r="K145" s="28"/>
      <c r="L145" s="28"/>
      <c r="M145" s="28">
        <v>0</v>
      </c>
      <c r="N145" s="147"/>
      <c r="O145" s="147">
        <f t="shared" si="34"/>
        <v>0</v>
      </c>
      <c r="P145" s="5"/>
      <c r="Q145" s="5"/>
      <c r="R145" s="142" t="e">
        <f t="shared" si="48"/>
        <v>#DIV/0!</v>
      </c>
    </row>
    <row r="146" spans="1:18" s="95" customFormat="1" ht="45" customHeight="1" x14ac:dyDescent="0.25">
      <c r="A146" s="91"/>
      <c r="B146" s="154" t="s">
        <v>184</v>
      </c>
      <c r="C146" s="92"/>
      <c r="D146" s="92"/>
      <c r="E146" s="117">
        <f>E147+E148+E149</f>
        <v>0</v>
      </c>
      <c r="F146" s="117">
        <f>F147+F148+F149</f>
        <v>0</v>
      </c>
      <c r="G146" s="117">
        <f>G147+G148+G149</f>
        <v>550</v>
      </c>
      <c r="H146" s="93">
        <v>903.1</v>
      </c>
      <c r="I146" s="98" t="e">
        <f>H146/C146*D146</f>
        <v>#DIV/0!</v>
      </c>
      <c r="J146" s="93">
        <v>1079.4000000000001</v>
      </c>
      <c r="K146" s="98" t="e">
        <f>J146/C146*D146</f>
        <v>#DIV/0!</v>
      </c>
      <c r="L146" s="92">
        <f t="shared" ref="L146:M146" si="50">L147+L148+L149</f>
        <v>0</v>
      </c>
      <c r="M146" s="92">
        <f t="shared" si="50"/>
        <v>0</v>
      </c>
      <c r="N146" s="147"/>
      <c r="O146" s="147">
        <f t="shared" si="34"/>
        <v>0</v>
      </c>
      <c r="P146" s="92"/>
      <c r="Q146" s="92"/>
      <c r="R146" s="142" t="e">
        <f t="shared" si="48"/>
        <v>#DIV/0!</v>
      </c>
    </row>
    <row r="147" spans="1:18" ht="15" customHeight="1" x14ac:dyDescent="0.25">
      <c r="A147" s="16"/>
      <c r="B147" s="167" t="s">
        <v>185</v>
      </c>
      <c r="C147" s="5"/>
      <c r="D147" s="5"/>
      <c r="E147" s="115"/>
      <c r="F147" s="115"/>
      <c r="G147" s="115"/>
      <c r="H147" s="5"/>
      <c r="I147" s="5"/>
      <c r="J147" s="5"/>
      <c r="K147" s="5"/>
      <c r="L147" s="5"/>
      <c r="M147" s="5"/>
      <c r="N147" s="147"/>
      <c r="O147" s="147"/>
      <c r="P147" s="5"/>
      <c r="Q147" s="5"/>
      <c r="R147" s="142" t="e">
        <f t="shared" si="48"/>
        <v>#DIV/0!</v>
      </c>
    </row>
    <row r="148" spans="1:18" ht="25.5" customHeight="1" x14ac:dyDescent="0.25">
      <c r="A148" s="16"/>
      <c r="B148" s="155" t="s">
        <v>186</v>
      </c>
      <c r="C148" s="5"/>
      <c r="D148" s="5"/>
      <c r="E148" s="115"/>
      <c r="F148" s="119"/>
      <c r="G148" s="119"/>
      <c r="H148" s="18"/>
      <c r="I148" s="18"/>
      <c r="J148" s="18"/>
      <c r="K148" s="18"/>
      <c r="L148" s="18"/>
      <c r="M148" s="29"/>
      <c r="N148" s="147"/>
      <c r="O148" s="147"/>
      <c r="P148" s="5"/>
      <c r="Q148" s="5"/>
      <c r="R148" s="142" t="e">
        <f t="shared" si="48"/>
        <v>#DIV/0!</v>
      </c>
    </row>
    <row r="149" spans="1:18" ht="25.5" customHeight="1" x14ac:dyDescent="0.25">
      <c r="A149" s="16"/>
      <c r="B149" s="155" t="s">
        <v>187</v>
      </c>
      <c r="C149" s="5"/>
      <c r="D149" s="5"/>
      <c r="E149" s="115"/>
      <c r="F149" s="119"/>
      <c r="G149" s="119">
        <v>550</v>
      </c>
      <c r="H149" s="18"/>
      <c r="I149" s="18"/>
      <c r="J149" s="18"/>
      <c r="K149" s="18"/>
      <c r="L149" s="18"/>
      <c r="M149" s="29">
        <v>0</v>
      </c>
      <c r="N149" s="147"/>
      <c r="O149" s="147">
        <f t="shared" si="34"/>
        <v>0</v>
      </c>
      <c r="P149" s="5"/>
      <c r="Q149" s="5"/>
      <c r="R149" s="142" t="e">
        <f t="shared" si="48"/>
        <v>#DIV/0!</v>
      </c>
    </row>
    <row r="150" spans="1:18" s="95" customFormat="1" ht="45" customHeight="1" x14ac:dyDescent="0.25">
      <c r="A150" s="91"/>
      <c r="B150" s="156" t="s">
        <v>191</v>
      </c>
      <c r="C150" s="92"/>
      <c r="D150" s="92"/>
      <c r="E150" s="117">
        <f>E151+E152</f>
        <v>0</v>
      </c>
      <c r="F150" s="117">
        <f>F151+F152</f>
        <v>0</v>
      </c>
      <c r="G150" s="117">
        <f>G151+G152</f>
        <v>11024.96</v>
      </c>
      <c r="H150" s="97"/>
      <c r="I150" s="97"/>
      <c r="J150" s="97"/>
      <c r="K150" s="97"/>
      <c r="L150" s="92">
        <f t="shared" ref="L150:M150" si="51">L151+L152</f>
        <v>0</v>
      </c>
      <c r="M150" s="92">
        <f t="shared" si="51"/>
        <v>6398.2</v>
      </c>
      <c r="N150" s="147"/>
      <c r="O150" s="147">
        <f t="shared" si="34"/>
        <v>58.033770644065832</v>
      </c>
      <c r="P150" s="92"/>
      <c r="Q150" s="92"/>
      <c r="R150" s="142" t="e">
        <f t="shared" si="48"/>
        <v>#DIV/0!</v>
      </c>
    </row>
    <row r="151" spans="1:18" ht="15" customHeight="1" x14ac:dyDescent="0.25">
      <c r="A151" s="16" t="s">
        <v>193</v>
      </c>
      <c r="B151" s="157" t="s">
        <v>188</v>
      </c>
      <c r="C151" s="5"/>
      <c r="D151" s="5"/>
      <c r="E151" s="115"/>
      <c r="F151" s="119">
        <v>0</v>
      </c>
      <c r="G151" s="119">
        <v>10854.96</v>
      </c>
      <c r="H151" s="18"/>
      <c r="I151" s="18"/>
      <c r="J151" s="18"/>
      <c r="K151" s="18"/>
      <c r="L151" s="18"/>
      <c r="M151" s="18">
        <v>6398.2</v>
      </c>
      <c r="N151" s="147"/>
      <c r="O151" s="147">
        <f t="shared" si="34"/>
        <v>58.942640046577786</v>
      </c>
      <c r="P151" s="5"/>
      <c r="Q151" s="5"/>
      <c r="R151" s="142" t="e">
        <f t="shared" si="48"/>
        <v>#DIV/0!</v>
      </c>
    </row>
    <row r="152" spans="1:18" ht="60" customHeight="1" x14ac:dyDescent="0.25">
      <c r="A152" s="87"/>
      <c r="B152" s="155" t="s">
        <v>189</v>
      </c>
      <c r="C152" s="5"/>
      <c r="D152" s="5"/>
      <c r="E152" s="115"/>
      <c r="F152" s="119"/>
      <c r="G152" s="119">
        <v>170</v>
      </c>
      <c r="H152" s="18"/>
      <c r="I152" s="18"/>
      <c r="J152" s="18"/>
      <c r="K152" s="18"/>
      <c r="L152" s="18"/>
      <c r="M152" s="18">
        <v>0</v>
      </c>
      <c r="N152" s="147"/>
      <c r="O152" s="147">
        <f t="shared" si="34"/>
        <v>0</v>
      </c>
      <c r="P152" s="5"/>
      <c r="Q152" s="5"/>
      <c r="R152" s="142" t="e">
        <f t="shared" si="48"/>
        <v>#DIV/0!</v>
      </c>
    </row>
    <row r="153" spans="1:18" s="95" customFormat="1" ht="15" customHeight="1" x14ac:dyDescent="0.25">
      <c r="A153" s="91"/>
      <c r="B153" s="156" t="s">
        <v>190</v>
      </c>
      <c r="C153" s="92"/>
      <c r="D153" s="92"/>
      <c r="E153" s="117">
        <f>E154+E155</f>
        <v>0</v>
      </c>
      <c r="F153" s="117">
        <f>F154+F155</f>
        <v>0</v>
      </c>
      <c r="G153" s="117">
        <f>G154+G155</f>
        <v>3697</v>
      </c>
      <c r="H153" s="97"/>
      <c r="I153" s="97"/>
      <c r="J153" s="97"/>
      <c r="K153" s="97"/>
      <c r="L153" s="92">
        <f t="shared" ref="L153:M153" si="52">L154+L155</f>
        <v>0</v>
      </c>
      <c r="M153" s="92">
        <f t="shared" si="52"/>
        <v>1897</v>
      </c>
      <c r="N153" s="147"/>
      <c r="O153" s="147">
        <f t="shared" si="34"/>
        <v>51.311874492832018</v>
      </c>
      <c r="P153" s="92"/>
      <c r="Q153" s="92"/>
      <c r="R153" s="142" t="e">
        <f t="shared" si="48"/>
        <v>#DIV/0!</v>
      </c>
    </row>
    <row r="154" spans="1:18" ht="25.5" customHeight="1" x14ac:dyDescent="0.25">
      <c r="A154" s="16"/>
      <c r="B154" s="157" t="s">
        <v>192</v>
      </c>
      <c r="C154" s="5"/>
      <c r="D154" s="5"/>
      <c r="E154" s="115"/>
      <c r="F154" s="119"/>
      <c r="G154" s="119">
        <v>1749.5</v>
      </c>
      <c r="H154" s="18"/>
      <c r="I154" s="18"/>
      <c r="J154" s="18"/>
      <c r="K154" s="18"/>
      <c r="L154" s="18"/>
      <c r="M154" s="18">
        <v>1749.5</v>
      </c>
      <c r="N154" s="147"/>
      <c r="O154" s="147">
        <f t="shared" si="34"/>
        <v>100</v>
      </c>
      <c r="P154" s="5"/>
      <c r="Q154" s="5"/>
      <c r="R154" s="142" t="e">
        <f t="shared" si="48"/>
        <v>#DIV/0!</v>
      </c>
    </row>
    <row r="155" spans="1:18" ht="15" customHeight="1" x14ac:dyDescent="0.25">
      <c r="A155" s="16"/>
      <c r="B155" s="157" t="s">
        <v>194</v>
      </c>
      <c r="C155" s="5"/>
      <c r="D155" s="5"/>
      <c r="E155" s="115"/>
      <c r="F155" s="119"/>
      <c r="G155" s="119">
        <v>1947.5</v>
      </c>
      <c r="H155" s="18"/>
      <c r="I155" s="18"/>
      <c r="J155" s="18"/>
      <c r="K155" s="18"/>
      <c r="L155" s="18"/>
      <c r="M155" s="18">
        <v>147.5</v>
      </c>
      <c r="N155" s="147"/>
      <c r="O155" s="147">
        <f t="shared" si="34"/>
        <v>7.5738125802310652</v>
      </c>
      <c r="P155" s="5"/>
      <c r="Q155" s="5"/>
      <c r="R155" s="142" t="e">
        <f t="shared" si="48"/>
        <v>#DIV/0!</v>
      </c>
    </row>
    <row r="156" spans="1:18" s="144" customFormat="1" ht="37.5" customHeight="1" x14ac:dyDescent="0.25">
      <c r="A156" s="141" t="s">
        <v>63</v>
      </c>
      <c r="B156" s="153" t="s">
        <v>264</v>
      </c>
      <c r="C156" s="142"/>
      <c r="D156" s="142"/>
      <c r="E156" s="142">
        <f>E157+E163+E165</f>
        <v>0</v>
      </c>
      <c r="F156" s="142">
        <f>F157+F163+F165</f>
        <v>0</v>
      </c>
      <c r="G156" s="142">
        <f>G157+G163+G165</f>
        <v>150907.70000000001</v>
      </c>
      <c r="H156" s="143" t="e">
        <f>#REF!+#REF!+#REF!</f>
        <v>#REF!</v>
      </c>
      <c r="I156" s="143" t="e">
        <f>#REF!+#REF!+#REF!</f>
        <v>#REF!</v>
      </c>
      <c r="J156" s="143" t="e">
        <f>#REF!+#REF!+#REF!</f>
        <v>#REF!</v>
      </c>
      <c r="K156" s="143" t="e">
        <f>#REF!+#REF!</f>
        <v>#REF!</v>
      </c>
      <c r="L156" s="142">
        <f t="shared" ref="L156:M156" si="53">L157+L163+L165</f>
        <v>0</v>
      </c>
      <c r="M156" s="142">
        <f t="shared" si="53"/>
        <v>139775.9</v>
      </c>
      <c r="N156" s="149"/>
      <c r="O156" s="149">
        <f t="shared" si="34"/>
        <v>92.623438035302357</v>
      </c>
      <c r="P156" s="142"/>
      <c r="Q156" s="142"/>
      <c r="R156" s="142" t="e">
        <f t="shared" si="48"/>
        <v>#DIV/0!</v>
      </c>
    </row>
    <row r="157" spans="1:18" s="47" customFormat="1" ht="15" customHeight="1" x14ac:dyDescent="0.25">
      <c r="A157" s="41"/>
      <c r="B157" s="154" t="s">
        <v>265</v>
      </c>
      <c r="C157" s="43"/>
      <c r="D157" s="43"/>
      <c r="E157" s="116">
        <f>E158+E159+E160+E161+E162</f>
        <v>0</v>
      </c>
      <c r="F157" s="116">
        <f>F158+F159+F160+F161+F162</f>
        <v>0</v>
      </c>
      <c r="G157" s="116">
        <f>G158+G159+G160+G161+G162</f>
        <v>26052.2</v>
      </c>
      <c r="H157" s="12"/>
      <c r="I157" s="12"/>
      <c r="J157" s="12"/>
      <c r="K157" s="12"/>
      <c r="L157" s="116">
        <f t="shared" ref="L157:M157" si="54">L158+L159+L160+L161+L162</f>
        <v>0</v>
      </c>
      <c r="M157" s="116">
        <f t="shared" si="54"/>
        <v>14920.4</v>
      </c>
      <c r="N157" s="147"/>
      <c r="O157" s="147">
        <f t="shared" ref="O157:O220" si="55">M157/G157*100</f>
        <v>57.2711709567714</v>
      </c>
      <c r="P157" s="43"/>
      <c r="Q157" s="43"/>
      <c r="R157" s="142" t="e">
        <f t="shared" si="48"/>
        <v>#DIV/0!</v>
      </c>
    </row>
    <row r="158" spans="1:18" s="47" customFormat="1" ht="22.5" customHeight="1" x14ac:dyDescent="0.25">
      <c r="A158" s="41"/>
      <c r="B158" s="155" t="s">
        <v>266</v>
      </c>
      <c r="C158" s="43"/>
      <c r="D158" s="43"/>
      <c r="E158" s="116"/>
      <c r="F158" s="118"/>
      <c r="G158" s="118"/>
      <c r="H158" s="12"/>
      <c r="I158" s="12"/>
      <c r="J158" s="12"/>
      <c r="K158" s="12"/>
      <c r="L158" s="12"/>
      <c r="M158" s="12"/>
      <c r="N158" s="147"/>
      <c r="O158" s="147"/>
      <c r="P158" s="43"/>
      <c r="Q158" s="43"/>
      <c r="R158" s="142" t="e">
        <f t="shared" si="48"/>
        <v>#DIV/0!</v>
      </c>
    </row>
    <row r="159" spans="1:18" s="47" customFormat="1" ht="15" customHeight="1" x14ac:dyDescent="0.25">
      <c r="A159" s="41"/>
      <c r="B159" s="155" t="s">
        <v>267</v>
      </c>
      <c r="C159" s="43"/>
      <c r="D159" s="43"/>
      <c r="E159" s="116"/>
      <c r="F159" s="118"/>
      <c r="G159" s="118"/>
      <c r="H159" s="12"/>
      <c r="I159" s="12"/>
      <c r="J159" s="12"/>
      <c r="K159" s="12"/>
      <c r="L159" s="12"/>
      <c r="M159" s="12"/>
      <c r="N159" s="147"/>
      <c r="O159" s="147"/>
      <c r="P159" s="43"/>
      <c r="Q159" s="43"/>
      <c r="R159" s="142" t="e">
        <f t="shared" si="48"/>
        <v>#DIV/0!</v>
      </c>
    </row>
    <row r="160" spans="1:18" s="47" customFormat="1" ht="15" customHeight="1" x14ac:dyDescent="0.25">
      <c r="A160" s="41"/>
      <c r="B160" s="155" t="s">
        <v>268</v>
      </c>
      <c r="C160" s="43"/>
      <c r="D160" s="43"/>
      <c r="E160" s="116"/>
      <c r="F160" s="118"/>
      <c r="G160" s="118"/>
      <c r="H160" s="12"/>
      <c r="I160" s="12"/>
      <c r="J160" s="12"/>
      <c r="K160" s="12"/>
      <c r="L160" s="12"/>
      <c r="M160" s="12"/>
      <c r="N160" s="147"/>
      <c r="O160" s="147"/>
      <c r="P160" s="43"/>
      <c r="Q160" s="43"/>
      <c r="R160" s="142" t="e">
        <f t="shared" si="48"/>
        <v>#DIV/0!</v>
      </c>
    </row>
    <row r="161" spans="1:18" s="47" customFormat="1" ht="28.5" customHeight="1" x14ac:dyDescent="0.25">
      <c r="A161" s="41"/>
      <c r="B161" s="155" t="s">
        <v>269</v>
      </c>
      <c r="C161" s="43"/>
      <c r="D161" s="43"/>
      <c r="E161" s="116"/>
      <c r="F161" s="118"/>
      <c r="G161" s="118"/>
      <c r="H161" s="12"/>
      <c r="I161" s="12"/>
      <c r="J161" s="12"/>
      <c r="K161" s="12"/>
      <c r="L161" s="12"/>
      <c r="M161" s="12"/>
      <c r="N161" s="147"/>
      <c r="O161" s="147"/>
      <c r="P161" s="43"/>
      <c r="Q161" s="43"/>
      <c r="R161" s="142" t="e">
        <f t="shared" si="48"/>
        <v>#DIV/0!</v>
      </c>
    </row>
    <row r="162" spans="1:18" s="47" customFormat="1" ht="30" customHeight="1" x14ac:dyDescent="0.25">
      <c r="A162" s="41"/>
      <c r="B162" s="155" t="s">
        <v>270</v>
      </c>
      <c r="C162" s="43"/>
      <c r="D162" s="43"/>
      <c r="E162" s="116"/>
      <c r="F162" s="118"/>
      <c r="G162" s="118">
        <v>26052.2</v>
      </c>
      <c r="H162" s="12"/>
      <c r="I162" s="12"/>
      <c r="J162" s="12"/>
      <c r="K162" s="12"/>
      <c r="L162" s="12"/>
      <c r="M162" s="12">
        <v>14920.4</v>
      </c>
      <c r="N162" s="147"/>
      <c r="O162" s="147">
        <f t="shared" si="55"/>
        <v>57.2711709567714</v>
      </c>
      <c r="P162" s="43"/>
      <c r="Q162" s="43"/>
      <c r="R162" s="142" t="e">
        <f t="shared" si="48"/>
        <v>#DIV/0!</v>
      </c>
    </row>
    <row r="163" spans="1:18" s="47" customFormat="1" ht="15" customHeight="1" x14ac:dyDescent="0.25">
      <c r="A163" s="41"/>
      <c r="B163" s="154" t="s">
        <v>271</v>
      </c>
      <c r="C163" s="43"/>
      <c r="D163" s="43"/>
      <c r="E163" s="116">
        <f>E164</f>
        <v>0</v>
      </c>
      <c r="F163" s="116">
        <f>F164</f>
        <v>0</v>
      </c>
      <c r="G163" s="116">
        <f>G164</f>
        <v>124855.5</v>
      </c>
      <c r="H163" s="12"/>
      <c r="I163" s="12"/>
      <c r="J163" s="12"/>
      <c r="K163" s="12"/>
      <c r="L163" s="116">
        <f t="shared" ref="L163:M163" si="56">L164</f>
        <v>0</v>
      </c>
      <c r="M163" s="116">
        <f t="shared" si="56"/>
        <v>124855.5</v>
      </c>
      <c r="N163" s="147"/>
      <c r="O163" s="147">
        <f t="shared" si="55"/>
        <v>100</v>
      </c>
      <c r="P163" s="43"/>
      <c r="Q163" s="43"/>
      <c r="R163" s="142" t="e">
        <f t="shared" si="48"/>
        <v>#DIV/0!</v>
      </c>
    </row>
    <row r="164" spans="1:18" s="47" customFormat="1" ht="15" customHeight="1" x14ac:dyDescent="0.25">
      <c r="A164" s="41"/>
      <c r="B164" s="155" t="s">
        <v>272</v>
      </c>
      <c r="C164" s="43"/>
      <c r="D164" s="43"/>
      <c r="E164" s="116"/>
      <c r="F164" s="116"/>
      <c r="G164" s="116">
        <v>124855.5</v>
      </c>
      <c r="H164" s="12"/>
      <c r="I164" s="12"/>
      <c r="J164" s="12"/>
      <c r="K164" s="12"/>
      <c r="L164" s="116"/>
      <c r="M164" s="116">
        <v>124855.5</v>
      </c>
      <c r="N164" s="147"/>
      <c r="O164" s="147">
        <f t="shared" si="55"/>
        <v>100</v>
      </c>
      <c r="P164" s="43"/>
      <c r="Q164" s="43"/>
      <c r="R164" s="142" t="e">
        <f t="shared" si="48"/>
        <v>#DIV/0!</v>
      </c>
    </row>
    <row r="165" spans="1:18" s="47" customFormat="1" ht="22.5" customHeight="1" x14ac:dyDescent="0.25">
      <c r="A165" s="41"/>
      <c r="B165" s="154" t="s">
        <v>273</v>
      </c>
      <c r="C165" s="43"/>
      <c r="D165" s="43"/>
      <c r="E165" s="116">
        <f>E166</f>
        <v>0</v>
      </c>
      <c r="F165" s="116">
        <f>F166</f>
        <v>0</v>
      </c>
      <c r="G165" s="116">
        <f>G166</f>
        <v>0</v>
      </c>
      <c r="H165" s="12"/>
      <c r="I165" s="12"/>
      <c r="J165" s="12"/>
      <c r="K165" s="12"/>
      <c r="L165" s="116">
        <f t="shared" ref="L165:M165" si="57">L166</f>
        <v>0</v>
      </c>
      <c r="M165" s="116">
        <f t="shared" si="57"/>
        <v>0</v>
      </c>
      <c r="N165" s="147"/>
      <c r="O165" s="147"/>
      <c r="P165" s="43"/>
      <c r="Q165" s="43"/>
      <c r="R165" s="142" t="e">
        <f t="shared" si="48"/>
        <v>#DIV/0!</v>
      </c>
    </row>
    <row r="166" spans="1:18" s="47" customFormat="1" ht="15" customHeight="1" x14ac:dyDescent="0.25">
      <c r="A166" s="41"/>
      <c r="B166" s="155" t="s">
        <v>274</v>
      </c>
      <c r="C166" s="43"/>
      <c r="D166" s="43"/>
      <c r="E166" s="116"/>
      <c r="F166" s="118"/>
      <c r="G166" s="118"/>
      <c r="H166" s="12"/>
      <c r="I166" s="12"/>
      <c r="J166" s="12"/>
      <c r="K166" s="12"/>
      <c r="L166" s="12"/>
      <c r="M166" s="12"/>
      <c r="N166" s="147"/>
      <c r="O166" s="147"/>
      <c r="P166" s="43"/>
      <c r="Q166" s="43"/>
      <c r="R166" s="142" t="e">
        <f t="shared" si="48"/>
        <v>#DIV/0!</v>
      </c>
    </row>
    <row r="167" spans="1:18" s="144" customFormat="1" ht="15" customHeight="1" x14ac:dyDescent="0.25">
      <c r="A167" s="141" t="s">
        <v>64</v>
      </c>
      <c r="B167" s="153" t="s">
        <v>65</v>
      </c>
      <c r="C167" s="142"/>
      <c r="D167" s="142"/>
      <c r="E167" s="142">
        <f>E168+E169+E170+E171</f>
        <v>0</v>
      </c>
      <c r="F167" s="142">
        <f>F168+F169+F170+F171</f>
        <v>0</v>
      </c>
      <c r="G167" s="142">
        <f>G168+G169+G170+G171</f>
        <v>284383</v>
      </c>
      <c r="H167" s="143"/>
      <c r="I167" s="143"/>
      <c r="J167" s="143"/>
      <c r="K167" s="143"/>
      <c r="L167" s="142">
        <f t="shared" ref="L167:M167" si="58">L168+L169+L170+L171</f>
        <v>0</v>
      </c>
      <c r="M167" s="142">
        <f t="shared" si="58"/>
        <v>284383</v>
      </c>
      <c r="N167" s="149"/>
      <c r="O167" s="149">
        <f t="shared" si="55"/>
        <v>100</v>
      </c>
      <c r="P167" s="142"/>
      <c r="Q167" s="142"/>
      <c r="R167" s="142" t="e">
        <f t="shared" si="48"/>
        <v>#DIV/0!</v>
      </c>
    </row>
    <row r="168" spans="1:18" s="47" customFormat="1" ht="25.5" customHeight="1" x14ac:dyDescent="0.25">
      <c r="A168" s="41"/>
      <c r="B168" s="155" t="s">
        <v>260</v>
      </c>
      <c r="C168" s="43"/>
      <c r="D168" s="43"/>
      <c r="E168" s="116"/>
      <c r="F168" s="118"/>
      <c r="G168" s="118">
        <v>267717</v>
      </c>
      <c r="H168" s="12"/>
      <c r="I168" s="12"/>
      <c r="J168" s="12"/>
      <c r="K168" s="12"/>
      <c r="L168" s="12"/>
      <c r="M168" s="12">
        <v>267717</v>
      </c>
      <c r="N168" s="147"/>
      <c r="O168" s="147">
        <f t="shared" si="55"/>
        <v>100</v>
      </c>
      <c r="P168" s="43"/>
      <c r="Q168" s="43"/>
      <c r="R168" s="142" t="e">
        <f t="shared" si="48"/>
        <v>#DIV/0!</v>
      </c>
    </row>
    <row r="169" spans="1:18" s="47" customFormat="1" ht="30" customHeight="1" x14ac:dyDescent="0.25">
      <c r="A169" s="41"/>
      <c r="B169" s="155" t="s">
        <v>261</v>
      </c>
      <c r="C169" s="43"/>
      <c r="D169" s="43"/>
      <c r="E169" s="116"/>
      <c r="F169" s="118"/>
      <c r="G169" s="118">
        <v>14666</v>
      </c>
      <c r="H169" s="12"/>
      <c r="I169" s="12"/>
      <c r="J169" s="12"/>
      <c r="K169" s="12"/>
      <c r="L169" s="12"/>
      <c r="M169" s="12">
        <v>14666</v>
      </c>
      <c r="N169" s="147"/>
      <c r="O169" s="147">
        <f t="shared" si="55"/>
        <v>100</v>
      </c>
      <c r="P169" s="43"/>
      <c r="Q169" s="43"/>
      <c r="R169" s="142" t="e">
        <f t="shared" si="48"/>
        <v>#DIV/0!</v>
      </c>
    </row>
    <row r="170" spans="1:18" s="47" customFormat="1" ht="15" customHeight="1" x14ac:dyDescent="0.25">
      <c r="A170" s="41"/>
      <c r="B170" s="155" t="s">
        <v>262</v>
      </c>
      <c r="C170" s="43"/>
      <c r="D170" s="43"/>
      <c r="E170" s="116"/>
      <c r="F170" s="118"/>
      <c r="G170" s="118">
        <v>1000</v>
      </c>
      <c r="H170" s="12"/>
      <c r="I170" s="12"/>
      <c r="J170" s="12"/>
      <c r="K170" s="12"/>
      <c r="L170" s="12"/>
      <c r="M170" s="12">
        <v>1000</v>
      </c>
      <c r="N170" s="147"/>
      <c r="O170" s="147">
        <f t="shared" si="55"/>
        <v>100</v>
      </c>
      <c r="P170" s="43"/>
      <c r="Q170" s="43"/>
      <c r="R170" s="142" t="e">
        <f t="shared" si="48"/>
        <v>#DIV/0!</v>
      </c>
    </row>
    <row r="171" spans="1:18" s="47" customFormat="1" ht="15" customHeight="1" x14ac:dyDescent="0.25">
      <c r="A171" s="41"/>
      <c r="B171" s="155" t="s">
        <v>263</v>
      </c>
      <c r="C171" s="43"/>
      <c r="D171" s="43"/>
      <c r="E171" s="116"/>
      <c r="F171" s="118"/>
      <c r="G171" s="118">
        <v>1000</v>
      </c>
      <c r="H171" s="12"/>
      <c r="I171" s="12"/>
      <c r="J171" s="12"/>
      <c r="K171" s="12"/>
      <c r="L171" s="12"/>
      <c r="M171" s="12">
        <v>1000</v>
      </c>
      <c r="N171" s="147"/>
      <c r="O171" s="147">
        <f t="shared" si="55"/>
        <v>100</v>
      </c>
      <c r="P171" s="43"/>
      <c r="Q171" s="43"/>
      <c r="R171" s="142" t="e">
        <f t="shared" si="48"/>
        <v>#DIV/0!</v>
      </c>
    </row>
    <row r="172" spans="1:18" s="144" customFormat="1" ht="15" customHeight="1" x14ac:dyDescent="0.25">
      <c r="A172" s="141" t="s">
        <v>66</v>
      </c>
      <c r="B172" s="153" t="s">
        <v>67</v>
      </c>
      <c r="C172" s="142"/>
      <c r="D172" s="142"/>
      <c r="E172" s="142">
        <f>E173+E176+E180</f>
        <v>0</v>
      </c>
      <c r="F172" s="142">
        <f>F173+F176+F180</f>
        <v>23723.4</v>
      </c>
      <c r="G172" s="143">
        <f>G173+G176+G180</f>
        <v>132821.1</v>
      </c>
      <c r="H172" s="143" t="e">
        <f>#REF!</f>
        <v>#REF!</v>
      </c>
      <c r="I172" s="143" t="e">
        <f>#REF!</f>
        <v>#REF!</v>
      </c>
      <c r="J172" s="143" t="e">
        <f>#REF!</f>
        <v>#REF!</v>
      </c>
      <c r="K172" s="143" t="e">
        <f>#REF!</f>
        <v>#REF!</v>
      </c>
      <c r="L172" s="142">
        <f t="shared" ref="L172:M172" si="59">L173+L176+L180</f>
        <v>23723.4</v>
      </c>
      <c r="M172" s="142">
        <f t="shared" si="59"/>
        <v>61726.3</v>
      </c>
      <c r="N172" s="149">
        <f t="shared" ref="N172:N214" si="60">L172/F172*100</f>
        <v>100</v>
      </c>
      <c r="O172" s="149">
        <f t="shared" si="55"/>
        <v>46.473263660668373</v>
      </c>
      <c r="P172" s="142"/>
      <c r="Q172" s="142"/>
      <c r="R172" s="142" t="e">
        <f t="shared" si="48"/>
        <v>#DIV/0!</v>
      </c>
    </row>
    <row r="173" spans="1:18" s="15" customFormat="1" ht="22.5" customHeight="1" x14ac:dyDescent="0.25">
      <c r="A173" s="8"/>
      <c r="B173" s="154" t="s">
        <v>275</v>
      </c>
      <c r="C173" s="10"/>
      <c r="D173" s="10"/>
      <c r="E173" s="116">
        <f>E174+E175</f>
        <v>0</v>
      </c>
      <c r="F173" s="116">
        <f>F174+F175</f>
        <v>23723.4</v>
      </c>
      <c r="G173" s="116">
        <f>G174+G175</f>
        <v>42058.3</v>
      </c>
      <c r="H173" s="12"/>
      <c r="I173" s="12"/>
      <c r="J173" s="12"/>
      <c r="K173" s="12"/>
      <c r="L173" s="116">
        <f t="shared" ref="L173:M173" si="61">L174+L175</f>
        <v>23723.4</v>
      </c>
      <c r="M173" s="116">
        <f t="shared" si="61"/>
        <v>42058.3</v>
      </c>
      <c r="N173" s="147">
        <f t="shared" si="60"/>
        <v>100</v>
      </c>
      <c r="O173" s="147">
        <f t="shared" si="55"/>
        <v>100</v>
      </c>
      <c r="P173" s="10"/>
      <c r="Q173" s="10"/>
      <c r="R173" s="142" t="e">
        <f t="shared" si="48"/>
        <v>#DIV/0!</v>
      </c>
    </row>
    <row r="174" spans="1:18" s="15" customFormat="1" ht="15" customHeight="1" x14ac:dyDescent="0.25">
      <c r="A174" s="8"/>
      <c r="B174" s="155" t="s">
        <v>276</v>
      </c>
      <c r="C174" s="10"/>
      <c r="D174" s="10"/>
      <c r="E174" s="116"/>
      <c r="F174" s="118">
        <v>12705</v>
      </c>
      <c r="G174" s="118">
        <v>669</v>
      </c>
      <c r="H174" s="12"/>
      <c r="I174" s="12"/>
      <c r="J174" s="12"/>
      <c r="K174" s="12"/>
      <c r="L174" s="12">
        <v>12705</v>
      </c>
      <c r="M174" s="12">
        <v>669</v>
      </c>
      <c r="N174" s="147">
        <f t="shared" si="60"/>
        <v>100</v>
      </c>
      <c r="O174" s="147">
        <f t="shared" si="55"/>
        <v>100</v>
      </c>
      <c r="P174" s="10"/>
      <c r="Q174" s="10"/>
      <c r="R174" s="142" t="e">
        <f t="shared" si="48"/>
        <v>#DIV/0!</v>
      </c>
    </row>
    <row r="175" spans="1:18" s="15" customFormat="1" ht="15" customHeight="1" x14ac:dyDescent="0.25">
      <c r="A175" s="8"/>
      <c r="B175" s="155" t="s">
        <v>277</v>
      </c>
      <c r="C175" s="10"/>
      <c r="D175" s="10"/>
      <c r="E175" s="116"/>
      <c r="F175" s="118">
        <v>11018.4</v>
      </c>
      <c r="G175" s="118">
        <v>41389.300000000003</v>
      </c>
      <c r="H175" s="12"/>
      <c r="I175" s="12"/>
      <c r="J175" s="12"/>
      <c r="K175" s="12"/>
      <c r="L175" s="12">
        <v>11018.4</v>
      </c>
      <c r="M175" s="12">
        <v>41389.300000000003</v>
      </c>
      <c r="N175" s="147">
        <f t="shared" si="60"/>
        <v>100</v>
      </c>
      <c r="O175" s="147">
        <f t="shared" si="55"/>
        <v>100</v>
      </c>
      <c r="P175" s="10"/>
      <c r="Q175" s="10"/>
      <c r="R175" s="142" t="e">
        <f t="shared" si="48"/>
        <v>#DIV/0!</v>
      </c>
    </row>
    <row r="176" spans="1:18" s="15" customFormat="1" ht="15" customHeight="1" x14ac:dyDescent="0.25">
      <c r="A176" s="8"/>
      <c r="B176" s="154" t="s">
        <v>278</v>
      </c>
      <c r="C176" s="10"/>
      <c r="D176" s="10"/>
      <c r="E176" s="116">
        <f>E177+E178+E179</f>
        <v>0</v>
      </c>
      <c r="F176" s="116">
        <f>F177+F178+F179</f>
        <v>0</v>
      </c>
      <c r="G176" s="118">
        <f>G177+G178+G179</f>
        <v>83089.3</v>
      </c>
      <c r="H176" s="12"/>
      <c r="I176" s="12"/>
      <c r="J176" s="12"/>
      <c r="K176" s="12"/>
      <c r="L176" s="116">
        <f t="shared" ref="L176:M176" si="62">L177+L178+L179</f>
        <v>0</v>
      </c>
      <c r="M176" s="116">
        <f t="shared" si="62"/>
        <v>15063.9</v>
      </c>
      <c r="N176" s="147"/>
      <c r="O176" s="147">
        <f t="shared" si="55"/>
        <v>18.129771222046639</v>
      </c>
      <c r="P176" s="10"/>
      <c r="Q176" s="10"/>
      <c r="R176" s="142" t="e">
        <f t="shared" si="48"/>
        <v>#DIV/0!</v>
      </c>
    </row>
    <row r="177" spans="1:18" s="15" customFormat="1" ht="15" customHeight="1" x14ac:dyDescent="0.25">
      <c r="A177" s="8"/>
      <c r="B177" s="155" t="s">
        <v>279</v>
      </c>
      <c r="C177" s="10"/>
      <c r="D177" s="10"/>
      <c r="E177" s="116"/>
      <c r="F177" s="118"/>
      <c r="G177" s="118">
        <v>12278.1</v>
      </c>
      <c r="H177" s="12"/>
      <c r="I177" s="12"/>
      <c r="J177" s="12"/>
      <c r="K177" s="12"/>
      <c r="L177" s="12"/>
      <c r="M177" s="12">
        <v>3014.6</v>
      </c>
      <c r="N177" s="147"/>
      <c r="O177" s="147">
        <f t="shared" si="55"/>
        <v>24.552658798999843</v>
      </c>
      <c r="P177" s="10"/>
      <c r="Q177" s="10"/>
      <c r="R177" s="142" t="e">
        <f t="shared" si="48"/>
        <v>#DIV/0!</v>
      </c>
    </row>
    <row r="178" spans="1:18" s="15" customFormat="1" ht="25.5" customHeight="1" x14ac:dyDescent="0.25">
      <c r="A178" s="8"/>
      <c r="B178" s="155" t="s">
        <v>280</v>
      </c>
      <c r="C178" s="10"/>
      <c r="D178" s="10"/>
      <c r="E178" s="116"/>
      <c r="F178" s="118"/>
      <c r="G178" s="118">
        <v>48197.3</v>
      </c>
      <c r="H178" s="12"/>
      <c r="I178" s="12"/>
      <c r="J178" s="12"/>
      <c r="K178" s="12"/>
      <c r="L178" s="12"/>
      <c r="M178" s="12">
        <v>12049.3</v>
      </c>
      <c r="N178" s="147"/>
      <c r="O178" s="147">
        <f t="shared" si="55"/>
        <v>24.99994812987449</v>
      </c>
      <c r="P178" s="10"/>
      <c r="Q178" s="10"/>
      <c r="R178" s="142" t="e">
        <f t="shared" si="48"/>
        <v>#DIV/0!</v>
      </c>
    </row>
    <row r="179" spans="1:18" s="15" customFormat="1" ht="25.5" customHeight="1" x14ac:dyDescent="0.25">
      <c r="A179" s="8"/>
      <c r="B179" s="155" t="s">
        <v>281</v>
      </c>
      <c r="C179" s="10"/>
      <c r="D179" s="10"/>
      <c r="E179" s="116"/>
      <c r="F179" s="118"/>
      <c r="G179" s="118">
        <v>22613.9</v>
      </c>
      <c r="H179" s="12"/>
      <c r="I179" s="12"/>
      <c r="J179" s="12"/>
      <c r="K179" s="12"/>
      <c r="L179" s="12"/>
      <c r="M179" s="12">
        <v>0</v>
      </c>
      <c r="N179" s="147"/>
      <c r="O179" s="147">
        <f t="shared" si="55"/>
        <v>0</v>
      </c>
      <c r="P179" s="10"/>
      <c r="Q179" s="10"/>
      <c r="R179" s="142" t="e">
        <f t="shared" si="48"/>
        <v>#DIV/0!</v>
      </c>
    </row>
    <row r="180" spans="1:18" s="15" customFormat="1" ht="22.5" customHeight="1" x14ac:dyDescent="0.25">
      <c r="A180" s="8"/>
      <c r="B180" s="154" t="s">
        <v>282</v>
      </c>
      <c r="C180" s="10"/>
      <c r="D180" s="10"/>
      <c r="E180" s="116">
        <f>E181</f>
        <v>0</v>
      </c>
      <c r="F180" s="116">
        <f>F181</f>
        <v>0</v>
      </c>
      <c r="G180" s="116">
        <f>G181</f>
        <v>7673.5</v>
      </c>
      <c r="H180" s="12"/>
      <c r="I180" s="12"/>
      <c r="J180" s="12"/>
      <c r="K180" s="12"/>
      <c r="L180" s="116">
        <f t="shared" ref="L180:M180" si="63">L181</f>
        <v>0</v>
      </c>
      <c r="M180" s="116">
        <f t="shared" si="63"/>
        <v>4604.1000000000004</v>
      </c>
      <c r="N180" s="147"/>
      <c r="O180" s="147">
        <f t="shared" si="55"/>
        <v>60.000000000000007</v>
      </c>
      <c r="P180" s="10"/>
      <c r="Q180" s="10"/>
      <c r="R180" s="142" t="e">
        <f t="shared" si="48"/>
        <v>#DIV/0!</v>
      </c>
    </row>
    <row r="181" spans="1:18" s="15" customFormat="1" ht="15" customHeight="1" x14ac:dyDescent="0.25">
      <c r="A181" s="8"/>
      <c r="B181" s="155" t="s">
        <v>283</v>
      </c>
      <c r="C181" s="10"/>
      <c r="D181" s="10"/>
      <c r="E181" s="116"/>
      <c r="F181" s="118"/>
      <c r="G181" s="118">
        <v>7673.5</v>
      </c>
      <c r="H181" s="12"/>
      <c r="I181" s="12"/>
      <c r="J181" s="12"/>
      <c r="K181" s="12"/>
      <c r="L181" s="12"/>
      <c r="M181" s="12">
        <v>4604.1000000000004</v>
      </c>
      <c r="N181" s="147"/>
      <c r="O181" s="147">
        <f t="shared" si="55"/>
        <v>60.000000000000007</v>
      </c>
      <c r="P181" s="10"/>
      <c r="Q181" s="10"/>
      <c r="R181" s="142" t="e">
        <f t="shared" si="48"/>
        <v>#DIV/0!</v>
      </c>
    </row>
    <row r="182" spans="1:18" s="144" customFormat="1" ht="15" customHeight="1" x14ac:dyDescent="0.25">
      <c r="A182" s="141" t="s">
        <v>68</v>
      </c>
      <c r="B182" s="153" t="s">
        <v>69</v>
      </c>
      <c r="C182" s="142"/>
      <c r="D182" s="142"/>
      <c r="E182" s="142">
        <f>E183+E185+E188+E190+E192+E194+E196</f>
        <v>0</v>
      </c>
      <c r="F182" s="142">
        <f>F183+F185+F188+F190+F192+F194+F196</f>
        <v>52180</v>
      </c>
      <c r="G182" s="142">
        <f>G183+G185+G188+G190+G192+G194+G196</f>
        <v>0</v>
      </c>
      <c r="H182" s="143">
        <f t="shared" ref="H182:K182" si="64">H184+H186+H188+H189+H190+H193</f>
        <v>0</v>
      </c>
      <c r="I182" s="143">
        <f t="shared" si="64"/>
        <v>0</v>
      </c>
      <c r="J182" s="143">
        <f t="shared" si="64"/>
        <v>0</v>
      </c>
      <c r="K182" s="143">
        <f t="shared" si="64"/>
        <v>0</v>
      </c>
      <c r="L182" s="142">
        <f t="shared" ref="L182:M182" si="65">L183+L185+L188+L190+L192+L194+L196</f>
        <v>52180</v>
      </c>
      <c r="M182" s="142">
        <f t="shared" si="65"/>
        <v>0</v>
      </c>
      <c r="N182" s="149">
        <f t="shared" si="60"/>
        <v>100</v>
      </c>
      <c r="O182" s="149"/>
      <c r="P182" s="142"/>
      <c r="Q182" s="142"/>
      <c r="R182" s="142" t="e">
        <f t="shared" si="48"/>
        <v>#DIV/0!</v>
      </c>
    </row>
    <row r="183" spans="1:18" s="65" customFormat="1" ht="22.5" customHeight="1" x14ac:dyDescent="0.25">
      <c r="A183" s="61" t="s">
        <v>70</v>
      </c>
      <c r="B183" s="154" t="s">
        <v>284</v>
      </c>
      <c r="C183" s="62"/>
      <c r="D183" s="62"/>
      <c r="E183" s="116">
        <f>E184</f>
        <v>0</v>
      </c>
      <c r="F183" s="116">
        <f>F184</f>
        <v>606.20000000000005</v>
      </c>
      <c r="G183" s="116">
        <f>G184</f>
        <v>0</v>
      </c>
      <c r="H183" s="63"/>
      <c r="I183" s="63"/>
      <c r="J183" s="63"/>
      <c r="K183" s="63"/>
      <c r="L183" s="116">
        <f t="shared" ref="L183:M183" si="66">L184</f>
        <v>606.20000000000005</v>
      </c>
      <c r="M183" s="116">
        <f t="shared" si="66"/>
        <v>0</v>
      </c>
      <c r="N183" s="147">
        <f t="shared" si="60"/>
        <v>100</v>
      </c>
      <c r="O183" s="147"/>
      <c r="P183" s="62"/>
      <c r="Q183" s="62"/>
      <c r="R183" s="142" t="e">
        <f t="shared" si="48"/>
        <v>#DIV/0!</v>
      </c>
    </row>
    <row r="184" spans="1:18" ht="25.5" customHeight="1" x14ac:dyDescent="0.25">
      <c r="A184" s="16"/>
      <c r="B184" s="157" t="s">
        <v>285</v>
      </c>
      <c r="C184" s="5"/>
      <c r="D184" s="5"/>
      <c r="E184" s="115"/>
      <c r="F184" s="119">
        <v>606.20000000000005</v>
      </c>
      <c r="G184" s="119"/>
      <c r="H184" s="28"/>
      <c r="I184" s="29"/>
      <c r="J184" s="28"/>
      <c r="K184" s="29"/>
      <c r="L184" s="18">
        <v>606.20000000000005</v>
      </c>
      <c r="M184" s="29"/>
      <c r="N184" s="147">
        <f t="shared" si="60"/>
        <v>100</v>
      </c>
      <c r="O184" s="147"/>
      <c r="P184" s="5"/>
      <c r="Q184" s="5"/>
      <c r="R184" s="142" t="e">
        <f t="shared" si="48"/>
        <v>#DIV/0!</v>
      </c>
    </row>
    <row r="185" spans="1:18" ht="25.5" customHeight="1" x14ac:dyDescent="0.25">
      <c r="A185" s="41"/>
      <c r="B185" s="156" t="s">
        <v>286</v>
      </c>
      <c r="C185" s="5"/>
      <c r="D185" s="5"/>
      <c r="E185" s="115">
        <f>E186+E187</f>
        <v>0</v>
      </c>
      <c r="F185" s="115">
        <f>F186+F187</f>
        <v>29105.9</v>
      </c>
      <c r="G185" s="115">
        <f>G186+G187</f>
        <v>0</v>
      </c>
      <c r="H185" s="28"/>
      <c r="I185" s="29"/>
      <c r="J185" s="28"/>
      <c r="K185" s="29"/>
      <c r="L185" s="115">
        <f t="shared" ref="L185:M185" si="67">L186+L187</f>
        <v>29105.9</v>
      </c>
      <c r="M185" s="115">
        <f t="shared" si="67"/>
        <v>0</v>
      </c>
      <c r="N185" s="147">
        <f t="shared" si="60"/>
        <v>100</v>
      </c>
      <c r="O185" s="147"/>
      <c r="P185" s="5"/>
      <c r="Q185" s="5"/>
      <c r="R185" s="142" t="e">
        <f t="shared" si="48"/>
        <v>#DIV/0!</v>
      </c>
    </row>
    <row r="186" spans="1:18" ht="15" customHeight="1" x14ac:dyDescent="0.25">
      <c r="A186" s="58"/>
      <c r="B186" s="157" t="s">
        <v>287</v>
      </c>
      <c r="C186" s="5"/>
      <c r="D186" s="5"/>
      <c r="E186" s="115"/>
      <c r="F186" s="119">
        <v>8120</v>
      </c>
      <c r="G186" s="119"/>
      <c r="H186" s="28"/>
      <c r="I186" s="29"/>
      <c r="J186" s="28"/>
      <c r="K186" s="29"/>
      <c r="L186" s="18">
        <v>8120</v>
      </c>
      <c r="M186" s="29"/>
      <c r="N186" s="147">
        <f t="shared" si="60"/>
        <v>100</v>
      </c>
      <c r="O186" s="147"/>
      <c r="P186" s="5"/>
      <c r="Q186" s="5"/>
      <c r="R186" s="142" t="e">
        <f t="shared" si="48"/>
        <v>#DIV/0!</v>
      </c>
    </row>
    <row r="187" spans="1:18" ht="15" customHeight="1" x14ac:dyDescent="0.25">
      <c r="A187" s="58"/>
      <c r="B187" s="157" t="s">
        <v>288</v>
      </c>
      <c r="C187" s="5"/>
      <c r="D187" s="5"/>
      <c r="E187" s="115"/>
      <c r="F187" s="119">
        <v>20985.9</v>
      </c>
      <c r="G187" s="119"/>
      <c r="H187" s="28"/>
      <c r="I187" s="29"/>
      <c r="J187" s="28"/>
      <c r="K187" s="29"/>
      <c r="L187" s="18">
        <v>20985.9</v>
      </c>
      <c r="M187" s="29"/>
      <c r="N187" s="147">
        <f t="shared" si="60"/>
        <v>100</v>
      </c>
      <c r="O187" s="147"/>
      <c r="P187" s="5"/>
      <c r="Q187" s="5"/>
      <c r="R187" s="142" t="e">
        <f t="shared" si="48"/>
        <v>#DIV/0!</v>
      </c>
    </row>
    <row r="188" spans="1:18" ht="15" customHeight="1" x14ac:dyDescent="0.25">
      <c r="A188" s="16"/>
      <c r="B188" s="156" t="s">
        <v>289</v>
      </c>
      <c r="C188" s="5"/>
      <c r="D188" s="5"/>
      <c r="E188" s="115">
        <f>E189</f>
        <v>0</v>
      </c>
      <c r="F188" s="115">
        <f>F189</f>
        <v>5423.9</v>
      </c>
      <c r="G188" s="115">
        <f>G189</f>
        <v>0</v>
      </c>
      <c r="H188" s="28"/>
      <c r="I188" s="29"/>
      <c r="J188" s="28"/>
      <c r="K188" s="29"/>
      <c r="L188" s="115">
        <f t="shared" ref="L188:M188" si="68">L189</f>
        <v>5423.9</v>
      </c>
      <c r="M188" s="115">
        <f t="shared" si="68"/>
        <v>0</v>
      </c>
      <c r="N188" s="147">
        <f t="shared" si="60"/>
        <v>100</v>
      </c>
      <c r="O188" s="147"/>
      <c r="P188" s="5"/>
      <c r="Q188" s="5"/>
      <c r="R188" s="142" t="e">
        <f t="shared" si="48"/>
        <v>#DIV/0!</v>
      </c>
    </row>
    <row r="189" spans="1:18" ht="15" customHeight="1" x14ac:dyDescent="0.25">
      <c r="A189" s="16"/>
      <c r="B189" s="157" t="s">
        <v>290</v>
      </c>
      <c r="C189" s="5"/>
      <c r="D189" s="5"/>
      <c r="E189" s="115"/>
      <c r="F189" s="119">
        <v>5423.9</v>
      </c>
      <c r="G189" s="119"/>
      <c r="H189" s="28"/>
      <c r="I189" s="29"/>
      <c r="J189" s="28"/>
      <c r="K189" s="29"/>
      <c r="L189" s="18">
        <v>5423.9</v>
      </c>
      <c r="M189" s="29"/>
      <c r="N189" s="147">
        <f t="shared" si="60"/>
        <v>100</v>
      </c>
      <c r="O189" s="147"/>
      <c r="P189" s="5"/>
      <c r="Q189" s="5"/>
      <c r="R189" s="142" t="e">
        <f t="shared" si="48"/>
        <v>#DIV/0!</v>
      </c>
    </row>
    <row r="190" spans="1:18" ht="25.5" customHeight="1" x14ac:dyDescent="0.25">
      <c r="A190" s="16"/>
      <c r="B190" s="156" t="s">
        <v>291</v>
      </c>
      <c r="C190" s="5"/>
      <c r="D190" s="5"/>
      <c r="E190" s="115">
        <f>E191</f>
        <v>0</v>
      </c>
      <c r="F190" s="115">
        <f>F191</f>
        <v>12980.2</v>
      </c>
      <c r="G190" s="115">
        <f>G191</f>
        <v>0</v>
      </c>
      <c r="H190" s="28"/>
      <c r="I190" s="29"/>
      <c r="J190" s="28"/>
      <c r="K190" s="29"/>
      <c r="L190" s="115">
        <f t="shared" ref="L190:M190" si="69">L191</f>
        <v>12980.2</v>
      </c>
      <c r="M190" s="115">
        <f t="shared" si="69"/>
        <v>0</v>
      </c>
      <c r="N190" s="147">
        <f t="shared" si="60"/>
        <v>100</v>
      </c>
      <c r="O190" s="147"/>
      <c r="P190" s="5"/>
      <c r="Q190" s="5"/>
      <c r="R190" s="142" t="e">
        <f t="shared" si="48"/>
        <v>#DIV/0!</v>
      </c>
    </row>
    <row r="191" spans="1:18" ht="25.5" customHeight="1" x14ac:dyDescent="0.25">
      <c r="A191" s="16"/>
      <c r="B191" s="157" t="s">
        <v>292</v>
      </c>
      <c r="C191" s="5"/>
      <c r="D191" s="5"/>
      <c r="E191" s="115"/>
      <c r="F191" s="119">
        <v>12980.2</v>
      </c>
      <c r="G191" s="119"/>
      <c r="H191" s="28"/>
      <c r="I191" s="29"/>
      <c r="J191" s="28"/>
      <c r="K191" s="29"/>
      <c r="L191" s="18">
        <v>12980.2</v>
      </c>
      <c r="M191" s="29"/>
      <c r="N191" s="147">
        <f t="shared" si="60"/>
        <v>100</v>
      </c>
      <c r="O191" s="147"/>
      <c r="P191" s="5"/>
      <c r="Q191" s="5"/>
      <c r="R191" s="142" t="e">
        <f t="shared" si="48"/>
        <v>#DIV/0!</v>
      </c>
    </row>
    <row r="192" spans="1:18" ht="15" customHeight="1" x14ac:dyDescent="0.25">
      <c r="A192" s="16"/>
      <c r="B192" s="156" t="s">
        <v>293</v>
      </c>
      <c r="C192" s="5"/>
      <c r="D192" s="5"/>
      <c r="E192" s="115">
        <f>E193</f>
        <v>0</v>
      </c>
      <c r="F192" s="115">
        <f>F193</f>
        <v>3800</v>
      </c>
      <c r="G192" s="115">
        <f>G193</f>
        <v>0</v>
      </c>
      <c r="H192" s="28"/>
      <c r="I192" s="29"/>
      <c r="J192" s="28"/>
      <c r="K192" s="29"/>
      <c r="L192" s="115">
        <f t="shared" ref="L192:M192" si="70">L193</f>
        <v>3800</v>
      </c>
      <c r="M192" s="115">
        <f t="shared" si="70"/>
        <v>0</v>
      </c>
      <c r="N192" s="147">
        <f t="shared" si="60"/>
        <v>100</v>
      </c>
      <c r="O192" s="147"/>
      <c r="P192" s="5"/>
      <c r="Q192" s="5"/>
      <c r="R192" s="142" t="e">
        <f t="shared" si="48"/>
        <v>#DIV/0!</v>
      </c>
    </row>
    <row r="193" spans="1:18" ht="15" customHeight="1" x14ac:dyDescent="0.25">
      <c r="A193" s="16"/>
      <c r="B193" s="157" t="s">
        <v>294</v>
      </c>
      <c r="C193" s="5"/>
      <c r="D193" s="5"/>
      <c r="E193" s="115"/>
      <c r="F193" s="119">
        <v>3800</v>
      </c>
      <c r="G193" s="119"/>
      <c r="H193" s="18"/>
      <c r="I193" s="18"/>
      <c r="J193" s="18"/>
      <c r="K193" s="18"/>
      <c r="L193" s="18">
        <v>3800</v>
      </c>
      <c r="M193" s="29"/>
      <c r="N193" s="147">
        <f t="shared" si="60"/>
        <v>100</v>
      </c>
      <c r="O193" s="147"/>
      <c r="P193" s="5"/>
      <c r="Q193" s="5"/>
      <c r="R193" s="142" t="e">
        <f t="shared" si="48"/>
        <v>#DIV/0!</v>
      </c>
    </row>
    <row r="194" spans="1:18" ht="15" customHeight="1" x14ac:dyDescent="0.25">
      <c r="A194" s="16"/>
      <c r="B194" s="156" t="s">
        <v>295</v>
      </c>
      <c r="C194" s="5"/>
      <c r="D194" s="5"/>
      <c r="E194" s="115">
        <f>E195</f>
        <v>0</v>
      </c>
      <c r="F194" s="115">
        <f>F195</f>
        <v>0</v>
      </c>
      <c r="G194" s="115">
        <f>G195</f>
        <v>0</v>
      </c>
      <c r="H194" s="18"/>
      <c r="I194" s="18"/>
      <c r="J194" s="18"/>
      <c r="K194" s="18"/>
      <c r="L194" s="115">
        <f t="shared" ref="L194:M194" si="71">L195</f>
        <v>0</v>
      </c>
      <c r="M194" s="115">
        <f t="shared" si="71"/>
        <v>0</v>
      </c>
      <c r="N194" s="147"/>
      <c r="O194" s="147"/>
      <c r="P194" s="5"/>
      <c r="Q194" s="5"/>
      <c r="R194" s="142" t="e">
        <f t="shared" si="48"/>
        <v>#DIV/0!</v>
      </c>
    </row>
    <row r="195" spans="1:18" ht="15" customHeight="1" x14ac:dyDescent="0.25">
      <c r="A195" s="16"/>
      <c r="B195" s="157" t="s">
        <v>296</v>
      </c>
      <c r="C195" s="5"/>
      <c r="D195" s="5"/>
      <c r="E195" s="115"/>
      <c r="F195" s="119"/>
      <c r="G195" s="119"/>
      <c r="H195" s="18"/>
      <c r="I195" s="18"/>
      <c r="J195" s="18"/>
      <c r="K195" s="18"/>
      <c r="L195" s="18"/>
      <c r="M195" s="29"/>
      <c r="N195" s="147"/>
      <c r="O195" s="147"/>
      <c r="P195" s="5"/>
      <c r="Q195" s="5"/>
      <c r="R195" s="142" t="e">
        <f t="shared" si="48"/>
        <v>#DIV/0!</v>
      </c>
    </row>
    <row r="196" spans="1:18" ht="15" customHeight="1" x14ac:dyDescent="0.25">
      <c r="A196" s="16"/>
      <c r="B196" s="156" t="s">
        <v>297</v>
      </c>
      <c r="C196" s="5"/>
      <c r="D196" s="5"/>
      <c r="E196" s="115">
        <f>E197</f>
        <v>0</v>
      </c>
      <c r="F196" s="115">
        <f>F197</f>
        <v>263.8</v>
      </c>
      <c r="G196" s="115">
        <f>G197</f>
        <v>0</v>
      </c>
      <c r="H196" s="18"/>
      <c r="I196" s="18"/>
      <c r="J196" s="18"/>
      <c r="K196" s="18"/>
      <c r="L196" s="115">
        <f t="shared" ref="L196:M196" si="72">L197</f>
        <v>263.8</v>
      </c>
      <c r="M196" s="115">
        <f t="shared" si="72"/>
        <v>0</v>
      </c>
      <c r="N196" s="147">
        <f t="shared" si="60"/>
        <v>100</v>
      </c>
      <c r="O196" s="147"/>
      <c r="P196" s="5"/>
      <c r="Q196" s="5"/>
      <c r="R196" s="142" t="e">
        <f t="shared" si="48"/>
        <v>#DIV/0!</v>
      </c>
    </row>
    <row r="197" spans="1:18" ht="25.5" customHeight="1" x14ac:dyDescent="0.25">
      <c r="A197" s="16"/>
      <c r="B197" s="157" t="s">
        <v>298</v>
      </c>
      <c r="C197" s="5"/>
      <c r="D197" s="5"/>
      <c r="E197" s="115"/>
      <c r="F197" s="119">
        <v>263.8</v>
      </c>
      <c r="G197" s="119"/>
      <c r="H197" s="18"/>
      <c r="I197" s="18"/>
      <c r="J197" s="18"/>
      <c r="K197" s="18"/>
      <c r="L197" s="18">
        <v>263.8</v>
      </c>
      <c r="M197" s="29"/>
      <c r="N197" s="147">
        <f t="shared" si="60"/>
        <v>100</v>
      </c>
      <c r="O197" s="147"/>
      <c r="P197" s="5"/>
      <c r="Q197" s="5"/>
      <c r="R197" s="142" t="e">
        <f t="shared" si="48"/>
        <v>#DIV/0!</v>
      </c>
    </row>
    <row r="198" spans="1:18" s="144" customFormat="1" ht="15" customHeight="1" x14ac:dyDescent="0.25">
      <c r="A198" s="141" t="s">
        <v>71</v>
      </c>
      <c r="B198" s="153" t="s">
        <v>72</v>
      </c>
      <c r="C198" s="142"/>
      <c r="D198" s="142"/>
      <c r="E198" s="142"/>
      <c r="F198" s="143">
        <f>F199</f>
        <v>2553</v>
      </c>
      <c r="G198" s="143"/>
      <c r="H198" s="143" t="e">
        <f>#REF!</f>
        <v>#REF!</v>
      </c>
      <c r="I198" s="143"/>
      <c r="J198" s="143" t="e">
        <f>#REF!</f>
        <v>#REF!</v>
      </c>
      <c r="K198" s="143"/>
      <c r="L198" s="143">
        <f>L199</f>
        <v>2553</v>
      </c>
      <c r="M198" s="143"/>
      <c r="N198" s="149">
        <f t="shared" si="60"/>
        <v>100</v>
      </c>
      <c r="O198" s="149"/>
      <c r="P198" s="142"/>
      <c r="Q198" s="142"/>
      <c r="R198" s="142" t="e">
        <f t="shared" si="48"/>
        <v>#DIV/0!</v>
      </c>
    </row>
    <row r="199" spans="1:18" s="47" customFormat="1" ht="15" customHeight="1" x14ac:dyDescent="0.25">
      <c r="A199" s="41" t="s">
        <v>73</v>
      </c>
      <c r="B199" s="168" t="s">
        <v>74</v>
      </c>
      <c r="C199" s="43"/>
      <c r="D199" s="43"/>
      <c r="E199" s="116"/>
      <c r="F199" s="118">
        <f>F200</f>
        <v>2553</v>
      </c>
      <c r="G199" s="118"/>
      <c r="H199" s="12"/>
      <c r="I199" s="66"/>
      <c r="J199" s="12"/>
      <c r="K199" s="66"/>
      <c r="L199" s="12">
        <f>L200</f>
        <v>2553</v>
      </c>
      <c r="M199" s="66"/>
      <c r="N199" s="147">
        <f t="shared" si="60"/>
        <v>100</v>
      </c>
      <c r="O199" s="147"/>
      <c r="P199" s="43"/>
      <c r="Q199" s="43"/>
      <c r="R199" s="142" t="e">
        <f t="shared" si="48"/>
        <v>#DIV/0!</v>
      </c>
    </row>
    <row r="200" spans="1:18" s="47" customFormat="1" ht="15" customHeight="1" x14ac:dyDescent="0.25">
      <c r="A200" s="41" t="s">
        <v>75</v>
      </c>
      <c r="B200" s="169" t="s">
        <v>76</v>
      </c>
      <c r="C200" s="43"/>
      <c r="D200" s="43"/>
      <c r="E200" s="116"/>
      <c r="F200" s="118">
        <f>F201+F202+F203+F204</f>
        <v>2553</v>
      </c>
      <c r="G200" s="118"/>
      <c r="H200" s="12"/>
      <c r="I200" s="66"/>
      <c r="J200" s="12"/>
      <c r="K200" s="66"/>
      <c r="L200" s="12">
        <f>L201+L202+L203+L204</f>
        <v>2553</v>
      </c>
      <c r="M200" s="66"/>
      <c r="N200" s="147">
        <f t="shared" si="60"/>
        <v>100</v>
      </c>
      <c r="O200" s="147"/>
      <c r="P200" s="43"/>
      <c r="Q200" s="43"/>
      <c r="R200" s="142" t="e">
        <f t="shared" si="48"/>
        <v>#DIV/0!</v>
      </c>
    </row>
    <row r="201" spans="1:18" s="47" customFormat="1" ht="15" customHeight="1" x14ac:dyDescent="0.25">
      <c r="A201" s="41" t="s">
        <v>77</v>
      </c>
      <c r="B201" s="170" t="s">
        <v>78</v>
      </c>
      <c r="C201" s="43">
        <v>100</v>
      </c>
      <c r="D201" s="43"/>
      <c r="E201" s="116"/>
      <c r="F201" s="118">
        <v>1619.2</v>
      </c>
      <c r="G201" s="118">
        <v>0</v>
      </c>
      <c r="H201" s="12"/>
      <c r="I201" s="66"/>
      <c r="J201" s="12"/>
      <c r="K201" s="66"/>
      <c r="L201" s="12">
        <v>1619.2</v>
      </c>
      <c r="M201" s="66"/>
      <c r="N201" s="147">
        <f t="shared" si="60"/>
        <v>100</v>
      </c>
      <c r="O201" s="147"/>
      <c r="P201" s="43"/>
      <c r="Q201" s="43"/>
      <c r="R201" s="142" t="e">
        <f t="shared" ref="R201:R264" si="73">Q201/P201*100</f>
        <v>#DIV/0!</v>
      </c>
    </row>
    <row r="202" spans="1:18" s="47" customFormat="1" ht="15" customHeight="1" x14ac:dyDescent="0.25">
      <c r="A202" s="41" t="s">
        <v>79</v>
      </c>
      <c r="B202" s="170" t="s">
        <v>80</v>
      </c>
      <c r="C202" s="43">
        <v>100</v>
      </c>
      <c r="D202" s="43"/>
      <c r="E202" s="116"/>
      <c r="F202" s="118">
        <v>823.8</v>
      </c>
      <c r="G202" s="118"/>
      <c r="H202" s="12"/>
      <c r="I202" s="66"/>
      <c r="J202" s="12"/>
      <c r="K202" s="66"/>
      <c r="L202" s="12">
        <v>823.8</v>
      </c>
      <c r="M202" s="66"/>
      <c r="N202" s="147">
        <f t="shared" si="60"/>
        <v>100</v>
      </c>
      <c r="O202" s="147"/>
      <c r="P202" s="43"/>
      <c r="Q202" s="43"/>
      <c r="R202" s="142" t="e">
        <f t="shared" si="73"/>
        <v>#DIV/0!</v>
      </c>
    </row>
    <row r="203" spans="1:18" s="47" customFormat="1" ht="15" customHeight="1" x14ac:dyDescent="0.25">
      <c r="A203" s="41" t="s">
        <v>81</v>
      </c>
      <c r="B203" s="170" t="s">
        <v>82</v>
      </c>
      <c r="C203" s="43">
        <v>100</v>
      </c>
      <c r="D203" s="43"/>
      <c r="E203" s="116"/>
      <c r="F203" s="118">
        <v>100</v>
      </c>
      <c r="G203" s="118"/>
      <c r="H203" s="12"/>
      <c r="I203" s="66"/>
      <c r="J203" s="12"/>
      <c r="K203" s="66"/>
      <c r="L203" s="12">
        <v>100</v>
      </c>
      <c r="M203" s="66"/>
      <c r="N203" s="147">
        <f t="shared" si="60"/>
        <v>100</v>
      </c>
      <c r="O203" s="147"/>
      <c r="P203" s="43"/>
      <c r="Q203" s="43"/>
      <c r="R203" s="142" t="e">
        <f t="shared" si="73"/>
        <v>#DIV/0!</v>
      </c>
    </row>
    <row r="204" spans="1:18" s="47" customFormat="1" ht="15" customHeight="1" x14ac:dyDescent="0.25">
      <c r="A204" s="41" t="s">
        <v>83</v>
      </c>
      <c r="B204" s="170" t="s">
        <v>84</v>
      </c>
      <c r="C204" s="43">
        <v>100</v>
      </c>
      <c r="D204" s="43"/>
      <c r="E204" s="116"/>
      <c r="F204" s="118">
        <v>10</v>
      </c>
      <c r="G204" s="118"/>
      <c r="H204" s="12"/>
      <c r="I204" s="66"/>
      <c r="J204" s="12"/>
      <c r="K204" s="66"/>
      <c r="L204" s="12">
        <v>10</v>
      </c>
      <c r="M204" s="66"/>
      <c r="N204" s="147">
        <f t="shared" si="60"/>
        <v>100</v>
      </c>
      <c r="O204" s="147"/>
      <c r="P204" s="43"/>
      <c r="Q204" s="43"/>
      <c r="R204" s="142" t="e">
        <f t="shared" si="73"/>
        <v>#DIV/0!</v>
      </c>
    </row>
    <row r="205" spans="1:18" s="152" customFormat="1" ht="15" customHeight="1" x14ac:dyDescent="0.25">
      <c r="A205" s="151" t="s">
        <v>85</v>
      </c>
      <c r="B205" s="153" t="s">
        <v>86</v>
      </c>
      <c r="C205" s="142"/>
      <c r="D205" s="142"/>
      <c r="E205" s="142">
        <f>E206</f>
        <v>0</v>
      </c>
      <c r="F205" s="142">
        <f>F206</f>
        <v>0</v>
      </c>
      <c r="G205" s="142">
        <f>G206</f>
        <v>10277.200000000001</v>
      </c>
      <c r="H205" s="143"/>
      <c r="I205" s="143"/>
      <c r="J205" s="143"/>
      <c r="K205" s="143"/>
      <c r="L205" s="142">
        <f t="shared" ref="L205:M205" si="74">L206</f>
        <v>0</v>
      </c>
      <c r="M205" s="142">
        <f t="shared" si="74"/>
        <v>3701.9</v>
      </c>
      <c r="N205" s="149"/>
      <c r="O205" s="149">
        <f t="shared" si="55"/>
        <v>36.020511423344878</v>
      </c>
      <c r="P205" s="173"/>
      <c r="Q205" s="173"/>
      <c r="R205" s="142" t="e">
        <f t="shared" si="73"/>
        <v>#DIV/0!</v>
      </c>
    </row>
    <row r="206" spans="1:18" ht="15" customHeight="1" x14ac:dyDescent="0.25">
      <c r="A206" s="16"/>
      <c r="B206" s="154" t="s">
        <v>302</v>
      </c>
      <c r="C206" s="10"/>
      <c r="D206" s="10"/>
      <c r="E206" s="116">
        <f>E207+E208+E209</f>
        <v>0</v>
      </c>
      <c r="F206" s="116">
        <f>F207+F208+F209</f>
        <v>0</v>
      </c>
      <c r="G206" s="116">
        <f>G207+G208+G209</f>
        <v>10277.200000000001</v>
      </c>
      <c r="H206" s="12"/>
      <c r="I206" s="12"/>
      <c r="J206" s="12"/>
      <c r="K206" s="12"/>
      <c r="L206" s="116">
        <f t="shared" ref="L206:M206" si="75">L207+L208+L209</f>
        <v>0</v>
      </c>
      <c r="M206" s="116">
        <f t="shared" si="75"/>
        <v>3701.9</v>
      </c>
      <c r="N206" s="147"/>
      <c r="O206" s="147">
        <f t="shared" si="55"/>
        <v>36.020511423344878</v>
      </c>
      <c r="P206" s="5"/>
      <c r="Q206" s="5"/>
      <c r="R206" s="142" t="e">
        <f t="shared" si="73"/>
        <v>#DIV/0!</v>
      </c>
    </row>
    <row r="207" spans="1:18" ht="15" customHeight="1" x14ac:dyDescent="0.25">
      <c r="A207" s="16"/>
      <c r="B207" s="155" t="s">
        <v>299</v>
      </c>
      <c r="C207" s="10"/>
      <c r="D207" s="10"/>
      <c r="E207" s="116"/>
      <c r="F207" s="118"/>
      <c r="G207" s="118">
        <v>1760.9</v>
      </c>
      <c r="H207" s="12"/>
      <c r="I207" s="12"/>
      <c r="J207" s="12"/>
      <c r="K207" s="12"/>
      <c r="L207" s="12"/>
      <c r="M207" s="12">
        <v>350</v>
      </c>
      <c r="N207" s="147"/>
      <c r="O207" s="147">
        <f t="shared" si="55"/>
        <v>19.876199670622977</v>
      </c>
      <c r="P207" s="5"/>
      <c r="Q207" s="5"/>
      <c r="R207" s="142" t="e">
        <f t="shared" si="73"/>
        <v>#DIV/0!</v>
      </c>
    </row>
    <row r="208" spans="1:18" ht="15" customHeight="1" x14ac:dyDescent="0.25">
      <c r="A208" s="16"/>
      <c r="B208" s="155" t="s">
        <v>300</v>
      </c>
      <c r="C208" s="10"/>
      <c r="D208" s="10"/>
      <c r="E208" s="116"/>
      <c r="F208" s="118"/>
      <c r="G208" s="118">
        <v>2804.8</v>
      </c>
      <c r="H208" s="63"/>
      <c r="I208" s="63"/>
      <c r="J208" s="63"/>
      <c r="K208" s="63"/>
      <c r="L208" s="63"/>
      <c r="M208" s="63"/>
      <c r="N208" s="147"/>
      <c r="O208" s="147">
        <f t="shared" si="55"/>
        <v>0</v>
      </c>
      <c r="P208" s="5"/>
      <c r="Q208" s="5"/>
      <c r="R208" s="142" t="e">
        <f t="shared" si="73"/>
        <v>#DIV/0!</v>
      </c>
    </row>
    <row r="209" spans="1:18" ht="15" customHeight="1" x14ac:dyDescent="0.25">
      <c r="A209" s="16"/>
      <c r="B209" s="155" t="s">
        <v>301</v>
      </c>
      <c r="C209" s="62"/>
      <c r="D209" s="62"/>
      <c r="E209" s="116"/>
      <c r="F209" s="118"/>
      <c r="G209" s="118">
        <v>5711.5</v>
      </c>
      <c r="H209" s="63"/>
      <c r="I209" s="63"/>
      <c r="J209" s="63"/>
      <c r="K209" s="63"/>
      <c r="L209" s="63"/>
      <c r="M209" s="63">
        <v>3351.9</v>
      </c>
      <c r="N209" s="147"/>
      <c r="O209" s="147">
        <f t="shared" si="55"/>
        <v>58.68685984417403</v>
      </c>
      <c r="P209" s="5"/>
      <c r="Q209" s="5"/>
      <c r="R209" s="142" t="e">
        <f t="shared" si="73"/>
        <v>#DIV/0!</v>
      </c>
    </row>
    <row r="210" spans="1:18" s="152" customFormat="1" ht="15" customHeight="1" x14ac:dyDescent="0.25">
      <c r="A210" s="151" t="s">
        <v>87</v>
      </c>
      <c r="B210" s="171" t="s">
        <v>88</v>
      </c>
      <c r="C210" s="142"/>
      <c r="D210" s="142"/>
      <c r="E210" s="142">
        <f>E211+E215+E218+E220</f>
        <v>0</v>
      </c>
      <c r="F210" s="142">
        <f>F211+F215+F218+F220</f>
        <v>91000</v>
      </c>
      <c r="G210" s="142">
        <f>G211+G215+G218+G220</f>
        <v>59237.2</v>
      </c>
      <c r="H210" s="143"/>
      <c r="I210" s="143"/>
      <c r="J210" s="143"/>
      <c r="K210" s="143"/>
      <c r="L210" s="142">
        <f t="shared" ref="L210:M210" si="76">L211+L215+L218+L220</f>
        <v>91000</v>
      </c>
      <c r="M210" s="142">
        <f t="shared" si="76"/>
        <v>26871.4</v>
      </c>
      <c r="N210" s="149">
        <f t="shared" si="60"/>
        <v>100</v>
      </c>
      <c r="O210" s="149">
        <f t="shared" si="55"/>
        <v>45.362373643588832</v>
      </c>
      <c r="P210" s="173"/>
      <c r="Q210" s="173"/>
      <c r="R210" s="142" t="e">
        <f t="shared" si="73"/>
        <v>#DIV/0!</v>
      </c>
    </row>
    <row r="211" spans="1:18" ht="15" customHeight="1" x14ac:dyDescent="0.25">
      <c r="A211" s="16"/>
      <c r="B211" s="154" t="s">
        <v>303</v>
      </c>
      <c r="C211" s="6">
        <v>99</v>
      </c>
      <c r="D211" s="6">
        <v>1</v>
      </c>
      <c r="E211" s="115">
        <f>E212+E213+E214</f>
        <v>0</v>
      </c>
      <c r="F211" s="115">
        <f>F212+F213+F214</f>
        <v>91000</v>
      </c>
      <c r="G211" s="115">
        <f>G212+G213+G214</f>
        <v>919</v>
      </c>
      <c r="H211" s="28"/>
      <c r="I211" s="28"/>
      <c r="J211" s="28"/>
      <c r="K211" s="28"/>
      <c r="L211" s="115">
        <f t="shared" ref="L211:M211" si="77">L212+L213+L214</f>
        <v>91000</v>
      </c>
      <c r="M211" s="115">
        <f t="shared" si="77"/>
        <v>919</v>
      </c>
      <c r="N211" s="147">
        <f t="shared" si="60"/>
        <v>100</v>
      </c>
      <c r="O211" s="147">
        <f t="shared" si="55"/>
        <v>100</v>
      </c>
      <c r="P211" s="5"/>
      <c r="Q211" s="5"/>
      <c r="R211" s="142" t="e">
        <f t="shared" si="73"/>
        <v>#DIV/0!</v>
      </c>
    </row>
    <row r="212" spans="1:18" ht="15" customHeight="1" x14ac:dyDescent="0.25">
      <c r="A212" s="16"/>
      <c r="B212" s="155" t="s">
        <v>304</v>
      </c>
      <c r="C212" s="62"/>
      <c r="D212" s="62"/>
      <c r="E212" s="116"/>
      <c r="F212" s="118">
        <v>2970</v>
      </c>
      <c r="G212" s="119">
        <v>30</v>
      </c>
      <c r="H212" s="69"/>
      <c r="I212" s="69"/>
      <c r="J212" s="69"/>
      <c r="K212" s="69"/>
      <c r="L212" s="69">
        <v>2970</v>
      </c>
      <c r="M212" s="70">
        <v>30</v>
      </c>
      <c r="N212" s="147">
        <f t="shared" si="60"/>
        <v>100</v>
      </c>
      <c r="O212" s="147">
        <f t="shared" si="55"/>
        <v>100</v>
      </c>
      <c r="P212" s="5"/>
      <c r="Q212" s="5"/>
      <c r="R212" s="142" t="e">
        <f t="shared" si="73"/>
        <v>#DIV/0!</v>
      </c>
    </row>
    <row r="213" spans="1:18" ht="15" customHeight="1" x14ac:dyDescent="0.25">
      <c r="A213" s="16"/>
      <c r="B213" s="155" t="s">
        <v>305</v>
      </c>
      <c r="C213" s="62"/>
      <c r="D213" s="62"/>
      <c r="E213" s="116"/>
      <c r="F213" s="118">
        <v>79831.3</v>
      </c>
      <c r="G213" s="119">
        <v>806.2</v>
      </c>
      <c r="H213" s="18"/>
      <c r="I213" s="18"/>
      <c r="J213" s="18"/>
      <c r="K213" s="18"/>
      <c r="L213" s="18">
        <v>79831.3</v>
      </c>
      <c r="M213" s="18">
        <v>806.2</v>
      </c>
      <c r="N213" s="147">
        <f t="shared" si="60"/>
        <v>100</v>
      </c>
      <c r="O213" s="147">
        <f t="shared" si="55"/>
        <v>100</v>
      </c>
      <c r="P213" s="5"/>
      <c r="Q213" s="5"/>
      <c r="R213" s="142" t="e">
        <f t="shared" si="73"/>
        <v>#DIV/0!</v>
      </c>
    </row>
    <row r="214" spans="1:18" ht="15" customHeight="1" x14ac:dyDescent="0.25">
      <c r="A214" s="16"/>
      <c r="B214" s="155" t="s">
        <v>306</v>
      </c>
      <c r="C214" s="62"/>
      <c r="D214" s="62"/>
      <c r="E214" s="116"/>
      <c r="F214" s="118">
        <v>8198.7000000000007</v>
      </c>
      <c r="G214" s="119">
        <v>82.8</v>
      </c>
      <c r="H214" s="18"/>
      <c r="I214" s="18"/>
      <c r="J214" s="18"/>
      <c r="K214" s="18"/>
      <c r="L214" s="18">
        <v>8198.7000000000007</v>
      </c>
      <c r="M214" s="18">
        <v>82.8</v>
      </c>
      <c r="N214" s="147">
        <f t="shared" si="60"/>
        <v>100</v>
      </c>
      <c r="O214" s="147">
        <f t="shared" si="55"/>
        <v>100</v>
      </c>
      <c r="P214" s="5"/>
      <c r="Q214" s="5"/>
      <c r="R214" s="142" t="e">
        <f t="shared" si="73"/>
        <v>#DIV/0!</v>
      </c>
    </row>
    <row r="215" spans="1:18" ht="15" customHeight="1" x14ac:dyDescent="0.25">
      <c r="A215" s="16"/>
      <c r="B215" s="154" t="s">
        <v>307</v>
      </c>
      <c r="C215" s="62"/>
      <c r="D215" s="62"/>
      <c r="E215" s="116">
        <f>E216+E217</f>
        <v>0</v>
      </c>
      <c r="F215" s="116">
        <f>F216+F217</f>
        <v>0</v>
      </c>
      <c r="G215" s="116">
        <f>G216+G217</f>
        <v>17966.7</v>
      </c>
      <c r="H215" s="18"/>
      <c r="I215" s="18"/>
      <c r="J215" s="18"/>
      <c r="K215" s="18"/>
      <c r="L215" s="116">
        <f t="shared" ref="L215:M215" si="78">L216+L217</f>
        <v>0</v>
      </c>
      <c r="M215" s="116">
        <f t="shared" si="78"/>
        <v>12370</v>
      </c>
      <c r="N215" s="147"/>
      <c r="O215" s="147">
        <f t="shared" si="55"/>
        <v>68.8495939710687</v>
      </c>
      <c r="P215" s="5"/>
      <c r="Q215" s="5"/>
      <c r="R215" s="142" t="e">
        <f t="shared" si="73"/>
        <v>#DIV/0!</v>
      </c>
    </row>
    <row r="216" spans="1:18" ht="15" customHeight="1" x14ac:dyDescent="0.25">
      <c r="A216" s="16"/>
      <c r="B216" s="155" t="s">
        <v>308</v>
      </c>
      <c r="C216" s="62"/>
      <c r="D216" s="62"/>
      <c r="E216" s="116"/>
      <c r="F216" s="118"/>
      <c r="G216" s="119">
        <v>17616.7</v>
      </c>
      <c r="H216" s="18"/>
      <c r="I216" s="18"/>
      <c r="J216" s="18"/>
      <c r="K216" s="18"/>
      <c r="L216" s="18"/>
      <c r="M216" s="18">
        <v>12370</v>
      </c>
      <c r="N216" s="147"/>
      <c r="O216" s="147">
        <f t="shared" si="55"/>
        <v>70.217464110758542</v>
      </c>
      <c r="P216" s="5"/>
      <c r="Q216" s="5"/>
      <c r="R216" s="142" t="e">
        <f t="shared" si="73"/>
        <v>#DIV/0!</v>
      </c>
    </row>
    <row r="217" spans="1:18" ht="15" customHeight="1" x14ac:dyDescent="0.25">
      <c r="A217" s="16"/>
      <c r="B217" s="155" t="s">
        <v>309</v>
      </c>
      <c r="C217" s="62"/>
      <c r="D217" s="62"/>
      <c r="E217" s="116"/>
      <c r="F217" s="118"/>
      <c r="G217" s="119">
        <v>350</v>
      </c>
      <c r="H217" s="18"/>
      <c r="I217" s="18"/>
      <c r="J217" s="18"/>
      <c r="K217" s="18"/>
      <c r="L217" s="18"/>
      <c r="M217" s="18">
        <v>0</v>
      </c>
      <c r="N217" s="147"/>
      <c r="O217" s="147">
        <f t="shared" si="55"/>
        <v>0</v>
      </c>
      <c r="P217" s="5"/>
      <c r="Q217" s="5"/>
      <c r="R217" s="142" t="e">
        <f t="shared" si="73"/>
        <v>#DIV/0!</v>
      </c>
    </row>
    <row r="218" spans="1:18" ht="15" customHeight="1" x14ac:dyDescent="0.25">
      <c r="A218" s="16"/>
      <c r="B218" s="154" t="s">
        <v>310</v>
      </c>
      <c r="C218" s="62"/>
      <c r="D218" s="62"/>
      <c r="E218" s="116">
        <f>E219</f>
        <v>0</v>
      </c>
      <c r="F218" s="116">
        <f>F219</f>
        <v>0</v>
      </c>
      <c r="G218" s="116">
        <f>G219</f>
        <v>39851.5</v>
      </c>
      <c r="H218" s="18"/>
      <c r="I218" s="18"/>
      <c r="J218" s="18"/>
      <c r="K218" s="18"/>
      <c r="L218" s="116">
        <f t="shared" ref="L218:M218" si="79">L219</f>
        <v>0</v>
      </c>
      <c r="M218" s="116">
        <f t="shared" si="79"/>
        <v>13582.4</v>
      </c>
      <c r="N218" s="147"/>
      <c r="O218" s="147">
        <f t="shared" si="55"/>
        <v>34.082531397814385</v>
      </c>
      <c r="P218" s="5"/>
      <c r="Q218" s="5"/>
      <c r="R218" s="142" t="e">
        <f t="shared" si="73"/>
        <v>#DIV/0!</v>
      </c>
    </row>
    <row r="219" spans="1:18" ht="15" customHeight="1" x14ac:dyDescent="0.25">
      <c r="A219" s="16" t="s">
        <v>368</v>
      </c>
      <c r="B219" s="155" t="s">
        <v>311</v>
      </c>
      <c r="C219" s="62"/>
      <c r="D219" s="62"/>
      <c r="E219" s="116"/>
      <c r="F219" s="118"/>
      <c r="G219" s="119">
        <v>39851.5</v>
      </c>
      <c r="H219" s="18"/>
      <c r="I219" s="18"/>
      <c r="J219" s="18"/>
      <c r="K219" s="18"/>
      <c r="L219" s="18"/>
      <c r="M219" s="18">
        <v>13582.4</v>
      </c>
      <c r="N219" s="147"/>
      <c r="O219" s="147">
        <f t="shared" si="55"/>
        <v>34.082531397814385</v>
      </c>
      <c r="P219" s="5"/>
      <c r="Q219" s="5"/>
      <c r="R219" s="142" t="e">
        <f t="shared" si="73"/>
        <v>#DIV/0!</v>
      </c>
    </row>
    <row r="220" spans="1:18" ht="15" customHeight="1" x14ac:dyDescent="0.25">
      <c r="A220" s="16"/>
      <c r="B220" s="154" t="s">
        <v>312</v>
      </c>
      <c r="C220" s="62"/>
      <c r="D220" s="62"/>
      <c r="E220" s="116">
        <f>E221</f>
        <v>0</v>
      </c>
      <c r="F220" s="116">
        <f>F221</f>
        <v>0</v>
      </c>
      <c r="G220" s="116">
        <f>G221</f>
        <v>500</v>
      </c>
      <c r="H220" s="18"/>
      <c r="I220" s="18"/>
      <c r="J220" s="18"/>
      <c r="K220" s="18"/>
      <c r="L220" s="116">
        <f t="shared" ref="L220:M220" si="80">L221</f>
        <v>0</v>
      </c>
      <c r="M220" s="116">
        <f t="shared" si="80"/>
        <v>0</v>
      </c>
      <c r="N220" s="147"/>
      <c r="O220" s="147">
        <f t="shared" si="55"/>
        <v>0</v>
      </c>
      <c r="P220" s="5"/>
      <c r="Q220" s="5"/>
      <c r="R220" s="142" t="e">
        <f t="shared" si="73"/>
        <v>#DIV/0!</v>
      </c>
    </row>
    <row r="221" spans="1:18" ht="15" customHeight="1" x14ac:dyDescent="0.25">
      <c r="A221" s="16"/>
      <c r="B221" s="155" t="s">
        <v>313</v>
      </c>
      <c r="C221" s="62"/>
      <c r="D221" s="62"/>
      <c r="E221" s="116"/>
      <c r="F221" s="118"/>
      <c r="G221" s="119">
        <v>500</v>
      </c>
      <c r="H221" s="18"/>
      <c r="I221" s="18"/>
      <c r="J221" s="18"/>
      <c r="K221" s="18"/>
      <c r="L221" s="18"/>
      <c r="M221" s="18"/>
      <c r="N221" s="147"/>
      <c r="O221" s="147">
        <f t="shared" ref="O221:O284" si="81">M221/G221*100</f>
        <v>0</v>
      </c>
      <c r="P221" s="5"/>
      <c r="Q221" s="5"/>
      <c r="R221" s="142" t="e">
        <f t="shared" si="73"/>
        <v>#DIV/0!</v>
      </c>
    </row>
    <row r="222" spans="1:18" s="152" customFormat="1" ht="15" customHeight="1" x14ac:dyDescent="0.25">
      <c r="A222" s="151" t="s">
        <v>89</v>
      </c>
      <c r="B222" s="153" t="s">
        <v>90</v>
      </c>
      <c r="C222" s="142"/>
      <c r="D222" s="142"/>
      <c r="E222" s="142">
        <f>E223+E225+E227</f>
        <v>0</v>
      </c>
      <c r="F222" s="142">
        <f>F223+F225+F227</f>
        <v>960</v>
      </c>
      <c r="G222" s="142">
        <f>G223+G225+G227</f>
        <v>205125.13</v>
      </c>
      <c r="H222" s="143"/>
      <c r="I222" s="143"/>
      <c r="J222" s="143"/>
      <c r="K222" s="143"/>
      <c r="L222" s="142">
        <f t="shared" ref="L222:M222" si="82">L223+L225+L227</f>
        <v>0</v>
      </c>
      <c r="M222" s="142">
        <f t="shared" si="82"/>
        <v>85194.8</v>
      </c>
      <c r="N222" s="149">
        <f t="shared" ref="N222:N273" si="83">L222/F222*100</f>
        <v>0</v>
      </c>
      <c r="O222" s="149">
        <f t="shared" si="81"/>
        <v>41.533087632899978</v>
      </c>
      <c r="P222" s="173"/>
      <c r="Q222" s="173"/>
      <c r="R222" s="142" t="e">
        <f t="shared" si="73"/>
        <v>#DIV/0!</v>
      </c>
    </row>
    <row r="223" spans="1:18" ht="15" customHeight="1" x14ac:dyDescent="0.25">
      <c r="A223" s="16"/>
      <c r="B223" s="154" t="s">
        <v>314</v>
      </c>
      <c r="C223" s="10"/>
      <c r="D223" s="10"/>
      <c r="E223" s="116">
        <f>E224</f>
        <v>0</v>
      </c>
      <c r="F223" s="116">
        <f>F224</f>
        <v>0</v>
      </c>
      <c r="G223" s="116">
        <f>G224</f>
        <v>14506.71</v>
      </c>
      <c r="H223" s="12"/>
      <c r="I223" s="12"/>
      <c r="J223" s="12"/>
      <c r="K223" s="12"/>
      <c r="L223" s="116">
        <f t="shared" ref="L223:M223" si="84">L224</f>
        <v>0</v>
      </c>
      <c r="M223" s="116">
        <f t="shared" si="84"/>
        <v>416.4</v>
      </c>
      <c r="N223" s="147"/>
      <c r="O223" s="147">
        <f t="shared" si="81"/>
        <v>2.8703958375124339</v>
      </c>
      <c r="P223" s="5"/>
      <c r="Q223" s="5"/>
      <c r="R223" s="142" t="e">
        <f t="shared" si="73"/>
        <v>#DIV/0!</v>
      </c>
    </row>
    <row r="224" spans="1:18" ht="15" customHeight="1" x14ac:dyDescent="0.25">
      <c r="A224" s="16"/>
      <c r="B224" s="155" t="s">
        <v>315</v>
      </c>
      <c r="C224" s="10"/>
      <c r="D224" s="10"/>
      <c r="E224" s="116"/>
      <c r="F224" s="118"/>
      <c r="G224" s="118">
        <v>14506.71</v>
      </c>
      <c r="H224" s="12"/>
      <c r="I224" s="12"/>
      <c r="J224" s="12"/>
      <c r="K224" s="12"/>
      <c r="L224" s="12"/>
      <c r="M224" s="12">
        <v>416.4</v>
      </c>
      <c r="N224" s="147"/>
      <c r="O224" s="147">
        <f t="shared" si="81"/>
        <v>2.8703958375124339</v>
      </c>
      <c r="P224" s="5"/>
      <c r="Q224" s="5"/>
      <c r="R224" s="142" t="e">
        <f t="shared" si="73"/>
        <v>#DIV/0!</v>
      </c>
    </row>
    <row r="225" spans="1:18" ht="15" customHeight="1" x14ac:dyDescent="0.25">
      <c r="A225" s="16"/>
      <c r="B225" s="154" t="s">
        <v>316</v>
      </c>
      <c r="C225" s="10"/>
      <c r="D225" s="10"/>
      <c r="E225" s="116">
        <f>E226</f>
        <v>0</v>
      </c>
      <c r="F225" s="116">
        <f>F226</f>
        <v>960</v>
      </c>
      <c r="G225" s="116">
        <f>G226</f>
        <v>184362.22</v>
      </c>
      <c r="H225" s="12"/>
      <c r="I225" s="12"/>
      <c r="J225" s="12"/>
      <c r="K225" s="12"/>
      <c r="L225" s="116">
        <f t="shared" ref="L225:M225" si="85">L226</f>
        <v>0</v>
      </c>
      <c r="M225" s="116">
        <f t="shared" si="85"/>
        <v>81324.3</v>
      </c>
      <c r="N225" s="147">
        <f t="shared" si="83"/>
        <v>0</v>
      </c>
      <c r="O225" s="147">
        <f t="shared" si="81"/>
        <v>44.11115249100385</v>
      </c>
      <c r="P225" s="5"/>
      <c r="Q225" s="5"/>
      <c r="R225" s="142" t="e">
        <f t="shared" si="73"/>
        <v>#DIV/0!</v>
      </c>
    </row>
    <row r="226" spans="1:18" ht="15" customHeight="1" x14ac:dyDescent="0.25">
      <c r="A226" s="16"/>
      <c r="B226" s="155" t="s">
        <v>317</v>
      </c>
      <c r="C226" s="10"/>
      <c r="D226" s="10"/>
      <c r="E226" s="116"/>
      <c r="F226" s="118">
        <v>960</v>
      </c>
      <c r="G226" s="118">
        <v>184362.22</v>
      </c>
      <c r="H226" s="12"/>
      <c r="I226" s="12"/>
      <c r="J226" s="12"/>
      <c r="K226" s="12"/>
      <c r="L226" s="12"/>
      <c r="M226" s="12">
        <v>81324.3</v>
      </c>
      <c r="N226" s="147">
        <f t="shared" si="83"/>
        <v>0</v>
      </c>
      <c r="O226" s="147">
        <f t="shared" si="81"/>
        <v>44.11115249100385</v>
      </c>
      <c r="P226" s="5"/>
      <c r="Q226" s="5"/>
      <c r="R226" s="142" t="e">
        <f t="shared" si="73"/>
        <v>#DIV/0!</v>
      </c>
    </row>
    <row r="227" spans="1:18" ht="15" customHeight="1" x14ac:dyDescent="0.25">
      <c r="A227" s="16"/>
      <c r="B227" s="154" t="s">
        <v>318</v>
      </c>
      <c r="C227" s="10"/>
      <c r="D227" s="10"/>
      <c r="E227" s="116">
        <f>E228</f>
        <v>0</v>
      </c>
      <c r="F227" s="116">
        <f>F228</f>
        <v>0</v>
      </c>
      <c r="G227" s="116">
        <f>G228</f>
        <v>6256.2</v>
      </c>
      <c r="H227" s="12"/>
      <c r="I227" s="12"/>
      <c r="J227" s="12"/>
      <c r="K227" s="12"/>
      <c r="L227" s="116">
        <f t="shared" ref="L227:M227" si="86">L228</f>
        <v>0</v>
      </c>
      <c r="M227" s="116">
        <f t="shared" si="86"/>
        <v>3454.1</v>
      </c>
      <c r="N227" s="147"/>
      <c r="O227" s="147">
        <f t="shared" si="81"/>
        <v>55.210830855791059</v>
      </c>
      <c r="P227" s="5"/>
      <c r="Q227" s="5"/>
      <c r="R227" s="142" t="e">
        <f t="shared" si="73"/>
        <v>#DIV/0!</v>
      </c>
    </row>
    <row r="228" spans="1:18" ht="15" customHeight="1" x14ac:dyDescent="0.25">
      <c r="A228" s="16"/>
      <c r="B228" s="155" t="s">
        <v>319</v>
      </c>
      <c r="C228" s="10"/>
      <c r="D228" s="10"/>
      <c r="E228" s="116"/>
      <c r="F228" s="118"/>
      <c r="G228" s="118">
        <v>6256.2</v>
      </c>
      <c r="H228" s="12"/>
      <c r="I228" s="12"/>
      <c r="J228" s="12"/>
      <c r="K228" s="12"/>
      <c r="L228" s="12"/>
      <c r="M228" s="12">
        <v>3454.1</v>
      </c>
      <c r="N228" s="147"/>
      <c r="O228" s="147">
        <f t="shared" si="81"/>
        <v>55.210830855791059</v>
      </c>
      <c r="P228" s="5"/>
      <c r="Q228" s="5"/>
      <c r="R228" s="142" t="e">
        <f t="shared" si="73"/>
        <v>#DIV/0!</v>
      </c>
    </row>
    <row r="229" spans="1:18" s="152" customFormat="1" ht="15" customHeight="1" x14ac:dyDescent="0.25">
      <c r="A229" s="151" t="s">
        <v>91</v>
      </c>
      <c r="B229" s="153" t="s">
        <v>92</v>
      </c>
      <c r="C229" s="142"/>
      <c r="D229" s="142"/>
      <c r="E229" s="142">
        <f>E230</f>
        <v>0</v>
      </c>
      <c r="F229" s="142">
        <f>F230</f>
        <v>0</v>
      </c>
      <c r="G229" s="142">
        <f>G230</f>
        <v>3058.5</v>
      </c>
      <c r="H229" s="143"/>
      <c r="I229" s="143"/>
      <c r="J229" s="143"/>
      <c r="K229" s="143"/>
      <c r="L229" s="142">
        <f t="shared" ref="L229:M229" si="87">L230</f>
        <v>0</v>
      </c>
      <c r="M229" s="142">
        <f t="shared" si="87"/>
        <v>2035.1</v>
      </c>
      <c r="N229" s="149"/>
      <c r="O229" s="149">
        <f t="shared" si="81"/>
        <v>66.539153179663231</v>
      </c>
      <c r="P229" s="173"/>
      <c r="Q229" s="173"/>
      <c r="R229" s="142" t="e">
        <f t="shared" si="73"/>
        <v>#DIV/0!</v>
      </c>
    </row>
    <row r="230" spans="1:18" ht="25.5" customHeight="1" x14ac:dyDescent="0.25">
      <c r="A230" s="16"/>
      <c r="B230" s="172" t="s">
        <v>320</v>
      </c>
      <c r="C230" s="10"/>
      <c r="D230" s="10"/>
      <c r="E230" s="116">
        <f>E231+E232+E233+E234</f>
        <v>0</v>
      </c>
      <c r="F230" s="116">
        <f>F231+F232+F233+F234</f>
        <v>0</v>
      </c>
      <c r="G230" s="116">
        <f>G231+G232+G233+G234</f>
        <v>3058.5</v>
      </c>
      <c r="H230" s="12"/>
      <c r="I230" s="12"/>
      <c r="J230" s="12"/>
      <c r="K230" s="12"/>
      <c r="L230" s="116">
        <f t="shared" ref="L230:M230" si="88">L231+L232+L233+L234</f>
        <v>0</v>
      </c>
      <c r="M230" s="116">
        <f t="shared" si="88"/>
        <v>2035.1</v>
      </c>
      <c r="N230" s="147"/>
      <c r="O230" s="147">
        <f t="shared" si="81"/>
        <v>66.539153179663231</v>
      </c>
      <c r="P230" s="5"/>
      <c r="Q230" s="5"/>
      <c r="R230" s="142" t="e">
        <f t="shared" si="73"/>
        <v>#DIV/0!</v>
      </c>
    </row>
    <row r="231" spans="1:18" ht="15" customHeight="1" x14ac:dyDescent="0.25">
      <c r="A231" s="16"/>
      <c r="B231" s="155" t="s">
        <v>322</v>
      </c>
      <c r="C231" s="10"/>
      <c r="D231" s="10"/>
      <c r="E231" s="116"/>
      <c r="F231" s="118"/>
      <c r="G231" s="118"/>
      <c r="H231" s="12"/>
      <c r="I231" s="12"/>
      <c r="J231" s="12"/>
      <c r="K231" s="12"/>
      <c r="L231" s="12"/>
      <c r="M231" s="12"/>
      <c r="N231" s="147"/>
      <c r="O231" s="147"/>
      <c r="P231" s="5"/>
      <c r="Q231" s="5"/>
      <c r="R231" s="142" t="e">
        <f t="shared" si="73"/>
        <v>#DIV/0!</v>
      </c>
    </row>
    <row r="232" spans="1:18" ht="15" customHeight="1" x14ac:dyDescent="0.25">
      <c r="A232" s="16"/>
      <c r="B232" s="155" t="s">
        <v>323</v>
      </c>
      <c r="C232" s="10"/>
      <c r="D232" s="10"/>
      <c r="E232" s="116"/>
      <c r="F232" s="118"/>
      <c r="G232" s="118"/>
      <c r="H232" s="12"/>
      <c r="I232" s="12"/>
      <c r="J232" s="12"/>
      <c r="K232" s="12"/>
      <c r="L232" s="12"/>
      <c r="M232" s="12"/>
      <c r="N232" s="147"/>
      <c r="O232" s="147"/>
      <c r="P232" s="5"/>
      <c r="Q232" s="5"/>
      <c r="R232" s="142" t="e">
        <f t="shared" si="73"/>
        <v>#DIV/0!</v>
      </c>
    </row>
    <row r="233" spans="1:18" ht="15" customHeight="1" x14ac:dyDescent="0.25">
      <c r="A233" s="16"/>
      <c r="B233" s="155" t="s">
        <v>324</v>
      </c>
      <c r="C233" s="10"/>
      <c r="D233" s="10"/>
      <c r="E233" s="116"/>
      <c r="F233" s="118"/>
      <c r="G233" s="118">
        <v>500</v>
      </c>
      <c r="H233" s="12"/>
      <c r="I233" s="12"/>
      <c r="J233" s="12"/>
      <c r="K233" s="12"/>
      <c r="L233" s="12"/>
      <c r="M233" s="12">
        <v>500</v>
      </c>
      <c r="N233" s="147"/>
      <c r="O233" s="147">
        <f t="shared" si="81"/>
        <v>100</v>
      </c>
      <c r="P233" s="5"/>
      <c r="Q233" s="5"/>
      <c r="R233" s="142" t="e">
        <f t="shared" si="73"/>
        <v>#DIV/0!</v>
      </c>
    </row>
    <row r="234" spans="1:18" ht="15" customHeight="1" x14ac:dyDescent="0.25">
      <c r="A234" s="16"/>
      <c r="B234" s="155" t="s">
        <v>321</v>
      </c>
      <c r="C234" s="10"/>
      <c r="D234" s="10"/>
      <c r="E234" s="116"/>
      <c r="F234" s="118"/>
      <c r="G234" s="118">
        <v>2558.5</v>
      </c>
      <c r="H234" s="12"/>
      <c r="I234" s="12"/>
      <c r="J234" s="12"/>
      <c r="K234" s="12"/>
      <c r="L234" s="12"/>
      <c r="M234" s="12">
        <v>1535.1</v>
      </c>
      <c r="N234" s="147"/>
      <c r="O234" s="147">
        <f t="shared" si="81"/>
        <v>60</v>
      </c>
      <c r="P234" s="5"/>
      <c r="Q234" s="5"/>
      <c r="R234" s="142" t="e">
        <f t="shared" si="73"/>
        <v>#DIV/0!</v>
      </c>
    </row>
    <row r="235" spans="1:18" s="144" customFormat="1" ht="15" customHeight="1" x14ac:dyDescent="0.25">
      <c r="A235" s="141" t="s">
        <v>93</v>
      </c>
      <c r="B235" s="153" t="s">
        <v>94</v>
      </c>
      <c r="C235" s="142"/>
      <c r="D235" s="142"/>
      <c r="E235" s="142"/>
      <c r="F235" s="143">
        <f>F236+F242</f>
        <v>0</v>
      </c>
      <c r="G235" s="143">
        <f>G236+G242</f>
        <v>18225.599999999999</v>
      </c>
      <c r="H235" s="143" t="e">
        <f>#REF!</f>
        <v>#REF!</v>
      </c>
      <c r="I235" s="143"/>
      <c r="J235" s="143" t="e">
        <f>#REF!</f>
        <v>#REF!</v>
      </c>
      <c r="K235" s="143"/>
      <c r="L235" s="143">
        <f t="shared" ref="L235:M235" si="89">L236+L242</f>
        <v>0</v>
      </c>
      <c r="M235" s="143">
        <f t="shared" si="89"/>
        <v>12083.2</v>
      </c>
      <c r="N235" s="149"/>
      <c r="O235" s="149">
        <f t="shared" si="81"/>
        <v>66.297954525502604</v>
      </c>
      <c r="P235" s="142"/>
      <c r="Q235" s="142"/>
      <c r="R235" s="142" t="e">
        <f t="shared" si="73"/>
        <v>#DIV/0!</v>
      </c>
    </row>
    <row r="236" spans="1:18" ht="15" customHeight="1" x14ac:dyDescent="0.25">
      <c r="A236" s="16" t="s">
        <v>95</v>
      </c>
      <c r="B236" s="156" t="s">
        <v>325</v>
      </c>
      <c r="C236" s="5"/>
      <c r="D236" s="5"/>
      <c r="E236" s="115"/>
      <c r="F236" s="119">
        <f>F237+F238+F239+F240+F241</f>
        <v>0</v>
      </c>
      <c r="G236" s="119">
        <f>G237+G238+G239+G240+G241</f>
        <v>8017.15</v>
      </c>
      <c r="H236" s="28"/>
      <c r="I236" s="29"/>
      <c r="J236" s="28"/>
      <c r="K236" s="29"/>
      <c r="L236" s="28">
        <f t="shared" ref="L236:M236" si="90">L237+L238+L239+L240+L241</f>
        <v>0</v>
      </c>
      <c r="M236" s="28">
        <f t="shared" si="90"/>
        <v>4511.3999999999996</v>
      </c>
      <c r="N236" s="147"/>
      <c r="O236" s="147">
        <f t="shared" si="81"/>
        <v>56.271867184722744</v>
      </c>
      <c r="P236" s="5"/>
      <c r="Q236" s="5"/>
      <c r="R236" s="142" t="e">
        <f t="shared" si="73"/>
        <v>#DIV/0!</v>
      </c>
    </row>
    <row r="237" spans="1:18" ht="15" customHeight="1" x14ac:dyDescent="0.25">
      <c r="A237" s="16" t="s">
        <v>96</v>
      </c>
      <c r="B237" s="157" t="s">
        <v>97</v>
      </c>
      <c r="C237" s="5"/>
      <c r="D237" s="5"/>
      <c r="E237" s="115"/>
      <c r="F237" s="119">
        <v>0</v>
      </c>
      <c r="G237" s="119">
        <v>0</v>
      </c>
      <c r="H237" s="28"/>
      <c r="I237" s="29"/>
      <c r="J237" s="28"/>
      <c r="K237" s="29"/>
      <c r="L237" s="28">
        <v>0</v>
      </c>
      <c r="M237" s="29">
        <v>0</v>
      </c>
      <c r="N237" s="147"/>
      <c r="O237" s="147"/>
      <c r="P237" s="5"/>
      <c r="Q237" s="5"/>
      <c r="R237" s="142" t="e">
        <f t="shared" si="73"/>
        <v>#DIV/0!</v>
      </c>
    </row>
    <row r="238" spans="1:18" ht="15" customHeight="1" x14ac:dyDescent="0.25">
      <c r="A238" s="16" t="s">
        <v>99</v>
      </c>
      <c r="B238" s="157" t="s">
        <v>100</v>
      </c>
      <c r="C238" s="5"/>
      <c r="D238" s="5"/>
      <c r="E238" s="115"/>
      <c r="F238" s="119">
        <v>0</v>
      </c>
      <c r="G238" s="119">
        <v>0</v>
      </c>
      <c r="H238" s="28"/>
      <c r="I238" s="29"/>
      <c r="J238" s="28"/>
      <c r="K238" s="29"/>
      <c r="L238" s="28">
        <v>0</v>
      </c>
      <c r="M238" s="29">
        <v>0</v>
      </c>
      <c r="N238" s="147"/>
      <c r="O238" s="147"/>
      <c r="P238" s="5"/>
      <c r="Q238" s="5"/>
      <c r="R238" s="142" t="e">
        <f t="shared" si="73"/>
        <v>#DIV/0!</v>
      </c>
    </row>
    <row r="239" spans="1:18" ht="15" customHeight="1" x14ac:dyDescent="0.25">
      <c r="A239" s="16" t="s">
        <v>101</v>
      </c>
      <c r="B239" s="157" t="s">
        <v>102</v>
      </c>
      <c r="C239" s="5"/>
      <c r="D239" s="5"/>
      <c r="E239" s="115"/>
      <c r="F239" s="119"/>
      <c r="G239" s="119">
        <v>438.15</v>
      </c>
      <c r="H239" s="28"/>
      <c r="I239" s="29"/>
      <c r="J239" s="28"/>
      <c r="K239" s="29"/>
      <c r="L239" s="28"/>
      <c r="M239" s="29">
        <v>0</v>
      </c>
      <c r="N239" s="147"/>
      <c r="O239" s="147">
        <f t="shared" si="81"/>
        <v>0</v>
      </c>
      <c r="P239" s="5"/>
      <c r="Q239" s="5"/>
      <c r="R239" s="142" t="e">
        <f t="shared" si="73"/>
        <v>#DIV/0!</v>
      </c>
    </row>
    <row r="240" spans="1:18" ht="15" customHeight="1" x14ac:dyDescent="0.25">
      <c r="A240" s="16" t="s">
        <v>103</v>
      </c>
      <c r="B240" s="157" t="s">
        <v>372</v>
      </c>
      <c r="C240" s="5"/>
      <c r="D240" s="5"/>
      <c r="E240" s="115"/>
      <c r="F240" s="119"/>
      <c r="G240" s="119">
        <v>60</v>
      </c>
      <c r="H240" s="28"/>
      <c r="I240" s="29"/>
      <c r="J240" s="28"/>
      <c r="K240" s="29"/>
      <c r="L240" s="28"/>
      <c r="M240" s="29">
        <v>0</v>
      </c>
      <c r="N240" s="147"/>
      <c r="O240" s="147">
        <f t="shared" si="81"/>
        <v>0</v>
      </c>
      <c r="P240" s="5"/>
      <c r="Q240" s="5"/>
      <c r="R240" s="142" t="e">
        <f t="shared" si="73"/>
        <v>#DIV/0!</v>
      </c>
    </row>
    <row r="241" spans="1:18" ht="15" customHeight="1" x14ac:dyDescent="0.25">
      <c r="A241" s="16" t="s">
        <v>105</v>
      </c>
      <c r="B241" s="157" t="s">
        <v>106</v>
      </c>
      <c r="C241" s="5"/>
      <c r="D241" s="5"/>
      <c r="E241" s="115"/>
      <c r="F241" s="119"/>
      <c r="G241" s="119">
        <v>7519</v>
      </c>
      <c r="H241" s="28"/>
      <c r="I241" s="29"/>
      <c r="J241" s="28"/>
      <c r="K241" s="29"/>
      <c r="L241" s="28"/>
      <c r="M241" s="29">
        <v>4511.3999999999996</v>
      </c>
      <c r="N241" s="147"/>
      <c r="O241" s="147">
        <f t="shared" si="81"/>
        <v>60</v>
      </c>
      <c r="P241" s="5"/>
      <c r="Q241" s="5"/>
      <c r="R241" s="142" t="e">
        <f t="shared" si="73"/>
        <v>#DIV/0!</v>
      </c>
    </row>
    <row r="242" spans="1:18" ht="15" customHeight="1" x14ac:dyDescent="0.25">
      <c r="A242" s="16" t="s">
        <v>107</v>
      </c>
      <c r="B242" s="156" t="s">
        <v>326</v>
      </c>
      <c r="C242" s="5"/>
      <c r="D242" s="5"/>
      <c r="E242" s="115"/>
      <c r="F242" s="119">
        <f>F243</f>
        <v>0</v>
      </c>
      <c r="G242" s="119">
        <f>G243</f>
        <v>10208.450000000001</v>
      </c>
      <c r="H242" s="28"/>
      <c r="I242" s="29"/>
      <c r="J242" s="28"/>
      <c r="K242" s="29"/>
      <c r="L242" s="29">
        <f>L243</f>
        <v>0</v>
      </c>
      <c r="M242" s="29">
        <v>7571.8</v>
      </c>
      <c r="N242" s="147"/>
      <c r="O242" s="147">
        <f t="shared" si="81"/>
        <v>74.171887015168807</v>
      </c>
      <c r="P242" s="5"/>
      <c r="Q242" s="5"/>
      <c r="R242" s="142" t="e">
        <f t="shared" si="73"/>
        <v>#DIV/0!</v>
      </c>
    </row>
    <row r="243" spans="1:18" ht="15" customHeight="1" x14ac:dyDescent="0.25">
      <c r="A243" s="16" t="s">
        <v>108</v>
      </c>
      <c r="B243" s="157" t="s">
        <v>109</v>
      </c>
      <c r="C243" s="5"/>
      <c r="D243" s="5"/>
      <c r="E243" s="115"/>
      <c r="F243" s="119"/>
      <c r="G243" s="119">
        <v>10208.450000000001</v>
      </c>
      <c r="H243" s="18"/>
      <c r="I243" s="18"/>
      <c r="J243" s="18"/>
      <c r="K243" s="18"/>
      <c r="L243" s="18"/>
      <c r="M243" s="18"/>
      <c r="N243" s="147"/>
      <c r="O243" s="147">
        <f t="shared" si="81"/>
        <v>0</v>
      </c>
      <c r="P243" s="5"/>
      <c r="Q243" s="5"/>
      <c r="R243" s="142" t="e">
        <f t="shared" si="73"/>
        <v>#DIV/0!</v>
      </c>
    </row>
    <row r="244" spans="1:18" s="144" customFormat="1" ht="15" customHeight="1" x14ac:dyDescent="0.25">
      <c r="A244" s="141" t="s">
        <v>110</v>
      </c>
      <c r="B244" s="153" t="s">
        <v>111</v>
      </c>
      <c r="C244" s="142"/>
      <c r="D244" s="142"/>
      <c r="E244" s="142">
        <f>E245+E247+E249+E251</f>
        <v>0</v>
      </c>
      <c r="F244" s="142">
        <f>F245+F247+F249+F251</f>
        <v>0</v>
      </c>
      <c r="G244" s="142">
        <f>G245+G247+G249+G251</f>
        <v>35154.53</v>
      </c>
      <c r="H244" s="143"/>
      <c r="I244" s="143"/>
      <c r="J244" s="143"/>
      <c r="K244" s="143"/>
      <c r="L244" s="142">
        <f t="shared" ref="L244:M244" si="91">L245+L247+L249+L251</f>
        <v>0</v>
      </c>
      <c r="M244" s="142">
        <f t="shared" si="91"/>
        <v>8308.7200000000012</v>
      </c>
      <c r="N244" s="149"/>
      <c r="O244" s="149">
        <f t="shared" si="81"/>
        <v>23.634848766289867</v>
      </c>
      <c r="P244" s="142"/>
      <c r="Q244" s="142"/>
      <c r="R244" s="142" t="e">
        <f t="shared" si="73"/>
        <v>#DIV/0!</v>
      </c>
    </row>
    <row r="245" spans="1:18" s="15" customFormat="1" ht="15" customHeight="1" x14ac:dyDescent="0.25">
      <c r="A245" s="8"/>
      <c r="B245" s="154" t="s">
        <v>112</v>
      </c>
      <c r="C245" s="10"/>
      <c r="D245" s="10"/>
      <c r="E245" s="116">
        <f>E246</f>
        <v>0</v>
      </c>
      <c r="F245" s="116">
        <f>F246</f>
        <v>0</v>
      </c>
      <c r="G245" s="116">
        <f>G246</f>
        <v>19900</v>
      </c>
      <c r="H245" s="12"/>
      <c r="I245" s="12"/>
      <c r="J245" s="12"/>
      <c r="K245" s="12"/>
      <c r="L245" s="116">
        <f t="shared" ref="L245:M245" si="92">L246</f>
        <v>0</v>
      </c>
      <c r="M245" s="116">
        <f t="shared" si="92"/>
        <v>0</v>
      </c>
      <c r="N245" s="147"/>
      <c r="O245" s="147">
        <f t="shared" si="81"/>
        <v>0</v>
      </c>
      <c r="P245" s="10"/>
      <c r="Q245" s="10"/>
      <c r="R245" s="142" t="e">
        <f t="shared" si="73"/>
        <v>#DIV/0!</v>
      </c>
    </row>
    <row r="246" spans="1:18" s="15" customFormat="1" ht="15" customHeight="1" x14ac:dyDescent="0.25">
      <c r="A246" s="73" t="s">
        <v>113</v>
      </c>
      <c r="B246" s="155" t="s">
        <v>114</v>
      </c>
      <c r="C246" s="10"/>
      <c r="D246" s="10"/>
      <c r="E246" s="116"/>
      <c r="F246" s="118"/>
      <c r="G246" s="118">
        <v>19900</v>
      </c>
      <c r="H246" s="12"/>
      <c r="I246" s="12"/>
      <c r="J246" s="12"/>
      <c r="K246" s="12"/>
      <c r="L246" s="12"/>
      <c r="M246" s="12">
        <v>0</v>
      </c>
      <c r="N246" s="147"/>
      <c r="O246" s="147">
        <f t="shared" si="81"/>
        <v>0</v>
      </c>
      <c r="P246" s="10"/>
      <c r="Q246" s="10"/>
      <c r="R246" s="142" t="e">
        <f t="shared" si="73"/>
        <v>#DIV/0!</v>
      </c>
    </row>
    <row r="247" spans="1:18" s="15" customFormat="1" ht="15" customHeight="1" x14ac:dyDescent="0.25">
      <c r="A247" s="8" t="s">
        <v>115</v>
      </c>
      <c r="B247" s="154" t="s">
        <v>116</v>
      </c>
      <c r="C247" s="10"/>
      <c r="D247" s="10"/>
      <c r="E247" s="116">
        <f>E248</f>
        <v>0</v>
      </c>
      <c r="F247" s="118">
        <f>F248</f>
        <v>0</v>
      </c>
      <c r="G247" s="118">
        <f>G248</f>
        <v>7000</v>
      </c>
      <c r="H247" s="12"/>
      <c r="I247" s="12"/>
      <c r="J247" s="12"/>
      <c r="K247" s="12"/>
      <c r="L247" s="12">
        <f t="shared" ref="L247:M247" si="93">L248</f>
        <v>0</v>
      </c>
      <c r="M247" s="12">
        <f t="shared" si="93"/>
        <v>3556</v>
      </c>
      <c r="N247" s="147"/>
      <c r="O247" s="147">
        <f t="shared" si="81"/>
        <v>50.8</v>
      </c>
      <c r="P247" s="10"/>
      <c r="Q247" s="10"/>
      <c r="R247" s="142" t="e">
        <f t="shared" si="73"/>
        <v>#DIV/0!</v>
      </c>
    </row>
    <row r="248" spans="1:18" s="15" customFormat="1" ht="25.5" customHeight="1" x14ac:dyDescent="0.25">
      <c r="A248" s="73" t="s">
        <v>117</v>
      </c>
      <c r="B248" s="155" t="s">
        <v>118</v>
      </c>
      <c r="C248" s="10"/>
      <c r="D248" s="10"/>
      <c r="E248" s="116"/>
      <c r="F248" s="118"/>
      <c r="G248" s="118">
        <v>7000</v>
      </c>
      <c r="H248" s="12"/>
      <c r="I248" s="12"/>
      <c r="J248" s="12"/>
      <c r="K248" s="12"/>
      <c r="L248" s="12"/>
      <c r="M248" s="12">
        <v>3556</v>
      </c>
      <c r="N248" s="147"/>
      <c r="O248" s="147">
        <f t="shared" si="81"/>
        <v>50.8</v>
      </c>
      <c r="P248" s="10"/>
      <c r="Q248" s="10"/>
      <c r="R248" s="142" t="e">
        <f t="shared" si="73"/>
        <v>#DIV/0!</v>
      </c>
    </row>
    <row r="249" spans="1:18" s="15" customFormat="1" ht="15" customHeight="1" x14ac:dyDescent="0.25">
      <c r="A249" s="73" t="s">
        <v>119</v>
      </c>
      <c r="B249" s="154" t="s">
        <v>120</v>
      </c>
      <c r="C249" s="10"/>
      <c r="D249" s="10"/>
      <c r="E249" s="116">
        <f>E250</f>
        <v>0</v>
      </c>
      <c r="F249" s="118">
        <f>F250</f>
        <v>0</v>
      </c>
      <c r="G249" s="118">
        <f>G250</f>
        <v>1000</v>
      </c>
      <c r="H249" s="12"/>
      <c r="I249" s="12"/>
      <c r="J249" s="12"/>
      <c r="K249" s="12"/>
      <c r="L249" s="12">
        <f t="shared" ref="L249:M249" si="94">L250</f>
        <v>0</v>
      </c>
      <c r="M249" s="12">
        <f t="shared" si="94"/>
        <v>400</v>
      </c>
      <c r="N249" s="147"/>
      <c r="O249" s="147">
        <f t="shared" si="81"/>
        <v>40</v>
      </c>
      <c r="P249" s="10"/>
      <c r="Q249" s="10"/>
      <c r="R249" s="142" t="e">
        <f t="shared" si="73"/>
        <v>#DIV/0!</v>
      </c>
    </row>
    <row r="250" spans="1:18" s="15" customFormat="1" ht="15" customHeight="1" x14ac:dyDescent="0.25">
      <c r="A250" s="73" t="s">
        <v>121</v>
      </c>
      <c r="B250" s="155" t="s">
        <v>122</v>
      </c>
      <c r="C250" s="10"/>
      <c r="D250" s="10"/>
      <c r="E250" s="116"/>
      <c r="F250" s="118"/>
      <c r="G250" s="118">
        <v>1000</v>
      </c>
      <c r="H250" s="12"/>
      <c r="I250" s="12"/>
      <c r="J250" s="12"/>
      <c r="K250" s="12"/>
      <c r="L250" s="12"/>
      <c r="M250" s="12">
        <v>400</v>
      </c>
      <c r="N250" s="147"/>
      <c r="O250" s="147">
        <f t="shared" si="81"/>
        <v>40</v>
      </c>
      <c r="P250" s="10"/>
      <c r="Q250" s="10"/>
      <c r="R250" s="142" t="e">
        <f t="shared" si="73"/>
        <v>#DIV/0!</v>
      </c>
    </row>
    <row r="251" spans="1:18" s="15" customFormat="1" ht="15" customHeight="1" x14ac:dyDescent="0.25">
      <c r="A251" s="73" t="s">
        <v>123</v>
      </c>
      <c r="B251" s="154" t="s">
        <v>124</v>
      </c>
      <c r="C251" s="10"/>
      <c r="D251" s="10"/>
      <c r="E251" s="116">
        <f>E252</f>
        <v>0</v>
      </c>
      <c r="F251" s="118">
        <f>F252</f>
        <v>0</v>
      </c>
      <c r="G251" s="118">
        <f>G252</f>
        <v>7254.53</v>
      </c>
      <c r="H251" s="12"/>
      <c r="I251" s="12"/>
      <c r="J251" s="12"/>
      <c r="K251" s="12"/>
      <c r="L251" s="12">
        <f t="shared" ref="L251:M251" si="95">L252</f>
        <v>0</v>
      </c>
      <c r="M251" s="12">
        <f t="shared" si="95"/>
        <v>4352.72</v>
      </c>
      <c r="N251" s="147"/>
      <c r="O251" s="147">
        <f t="shared" si="81"/>
        <v>60.000027568981039</v>
      </c>
      <c r="P251" s="10"/>
      <c r="Q251" s="10"/>
      <c r="R251" s="142" t="e">
        <f t="shared" si="73"/>
        <v>#DIV/0!</v>
      </c>
    </row>
    <row r="252" spans="1:18" s="80" customFormat="1" ht="15" customHeight="1" x14ac:dyDescent="0.25">
      <c r="A252" s="73" t="s">
        <v>125</v>
      </c>
      <c r="B252" s="155" t="s">
        <v>126</v>
      </c>
      <c r="C252" s="6"/>
      <c r="D252" s="6"/>
      <c r="E252" s="115"/>
      <c r="F252" s="119"/>
      <c r="G252" s="119">
        <v>7254.53</v>
      </c>
      <c r="H252" s="28"/>
      <c r="I252" s="28"/>
      <c r="J252" s="28"/>
      <c r="K252" s="28"/>
      <c r="L252" s="28"/>
      <c r="M252" s="69">
        <v>4352.72</v>
      </c>
      <c r="N252" s="147"/>
      <c r="O252" s="147">
        <f t="shared" si="81"/>
        <v>60.000027568981039</v>
      </c>
      <c r="P252" s="6"/>
      <c r="Q252" s="6"/>
      <c r="R252" s="142" t="e">
        <f t="shared" si="73"/>
        <v>#DIV/0!</v>
      </c>
    </row>
    <row r="253" spans="1:18" s="144" customFormat="1" ht="15" customHeight="1" x14ac:dyDescent="0.25">
      <c r="A253" s="141" t="s">
        <v>127</v>
      </c>
      <c r="B253" s="153" t="s">
        <v>128</v>
      </c>
      <c r="C253" s="142"/>
      <c r="D253" s="142"/>
      <c r="E253" s="142">
        <f>E254+E256+E258</f>
        <v>0</v>
      </c>
      <c r="F253" s="142">
        <f>F254+F256+F258</f>
        <v>0</v>
      </c>
      <c r="G253" s="142">
        <f>G254+G256+G258</f>
        <v>7305.12</v>
      </c>
      <c r="H253" s="143"/>
      <c r="I253" s="143"/>
      <c r="J253" s="143"/>
      <c r="K253" s="143"/>
      <c r="L253" s="142">
        <f t="shared" ref="L253:M253" si="96">L254+L256+L258</f>
        <v>0</v>
      </c>
      <c r="M253" s="142">
        <f t="shared" si="96"/>
        <v>4983.07</v>
      </c>
      <c r="N253" s="149"/>
      <c r="O253" s="149">
        <f t="shared" si="81"/>
        <v>68.213390060669781</v>
      </c>
      <c r="P253" s="142"/>
      <c r="Q253" s="142"/>
      <c r="R253" s="142" t="e">
        <f t="shared" si="73"/>
        <v>#DIV/0!</v>
      </c>
    </row>
    <row r="254" spans="1:18" s="65" customFormat="1" ht="15" customHeight="1" x14ac:dyDescent="0.25">
      <c r="A254" s="74"/>
      <c r="B254" s="154" t="s">
        <v>330</v>
      </c>
      <c r="C254" s="10"/>
      <c r="D254" s="10"/>
      <c r="E254" s="116">
        <f>E255</f>
        <v>0</v>
      </c>
      <c r="F254" s="116">
        <f>F255</f>
        <v>0</v>
      </c>
      <c r="G254" s="116">
        <f>G255</f>
        <v>1500</v>
      </c>
      <c r="H254" s="12"/>
      <c r="I254" s="12"/>
      <c r="J254" s="12"/>
      <c r="K254" s="12"/>
      <c r="L254" s="116">
        <f t="shared" ref="L254:M254" si="97">L255</f>
        <v>0</v>
      </c>
      <c r="M254" s="116">
        <f t="shared" si="97"/>
        <v>1500</v>
      </c>
      <c r="N254" s="147"/>
      <c r="O254" s="147">
        <f t="shared" si="81"/>
        <v>100</v>
      </c>
      <c r="P254" s="62"/>
      <c r="Q254" s="62"/>
      <c r="R254" s="142" t="e">
        <f t="shared" si="73"/>
        <v>#DIV/0!</v>
      </c>
    </row>
    <row r="255" spans="1:18" s="15" customFormat="1" ht="15" customHeight="1" x14ac:dyDescent="0.25">
      <c r="A255" s="8"/>
      <c r="B255" s="155" t="s">
        <v>327</v>
      </c>
      <c r="C255" s="62"/>
      <c r="D255" s="62"/>
      <c r="E255" s="116"/>
      <c r="F255" s="118"/>
      <c r="G255" s="118">
        <v>1500</v>
      </c>
      <c r="H255" s="63"/>
      <c r="I255" s="63"/>
      <c r="J255" s="63"/>
      <c r="K255" s="63"/>
      <c r="L255" s="63"/>
      <c r="M255" s="63">
        <v>1500</v>
      </c>
      <c r="N255" s="147"/>
      <c r="O255" s="147">
        <f t="shared" si="81"/>
        <v>100</v>
      </c>
      <c r="P255" s="10"/>
      <c r="Q255" s="10"/>
      <c r="R255" s="142" t="e">
        <f t="shared" si="73"/>
        <v>#DIV/0!</v>
      </c>
    </row>
    <row r="256" spans="1:18" s="15" customFormat="1" ht="15" customHeight="1" x14ac:dyDescent="0.25">
      <c r="A256" s="8"/>
      <c r="B256" s="154" t="s">
        <v>328</v>
      </c>
      <c r="C256" s="62"/>
      <c r="D256" s="62"/>
      <c r="E256" s="116">
        <f>E257</f>
        <v>0</v>
      </c>
      <c r="F256" s="116">
        <f>F257</f>
        <v>0</v>
      </c>
      <c r="G256" s="116">
        <f>G257</f>
        <v>0</v>
      </c>
      <c r="H256" s="63"/>
      <c r="I256" s="63"/>
      <c r="J256" s="63"/>
      <c r="K256" s="63"/>
      <c r="L256" s="116">
        <f t="shared" ref="L256:M256" si="98">L257</f>
        <v>0</v>
      </c>
      <c r="M256" s="116">
        <f t="shared" si="98"/>
        <v>0</v>
      </c>
      <c r="N256" s="147"/>
      <c r="O256" s="147"/>
      <c r="P256" s="10"/>
      <c r="Q256" s="10"/>
      <c r="R256" s="142" t="e">
        <f t="shared" si="73"/>
        <v>#DIV/0!</v>
      </c>
    </row>
    <row r="257" spans="1:18" s="15" customFormat="1" ht="15" customHeight="1" x14ac:dyDescent="0.25">
      <c r="A257" s="8"/>
      <c r="B257" s="155" t="s">
        <v>329</v>
      </c>
      <c r="C257" s="62"/>
      <c r="D257" s="62"/>
      <c r="E257" s="116"/>
      <c r="F257" s="118"/>
      <c r="G257" s="118"/>
      <c r="H257" s="63"/>
      <c r="I257" s="63"/>
      <c r="J257" s="63"/>
      <c r="K257" s="63"/>
      <c r="L257" s="63"/>
      <c r="M257" s="63"/>
      <c r="N257" s="147"/>
      <c r="O257" s="147"/>
      <c r="P257" s="10"/>
      <c r="Q257" s="10"/>
      <c r="R257" s="142" t="e">
        <f t="shared" si="73"/>
        <v>#DIV/0!</v>
      </c>
    </row>
    <row r="258" spans="1:18" s="15" customFormat="1" ht="15" customHeight="1" x14ac:dyDescent="0.25">
      <c r="A258" s="8"/>
      <c r="B258" s="154" t="s">
        <v>331</v>
      </c>
      <c r="C258" s="62"/>
      <c r="D258" s="62"/>
      <c r="E258" s="116">
        <f>E259</f>
        <v>0</v>
      </c>
      <c r="F258" s="116">
        <f>F259</f>
        <v>0</v>
      </c>
      <c r="G258" s="116">
        <f>G259</f>
        <v>5805.12</v>
      </c>
      <c r="H258" s="63"/>
      <c r="I258" s="63"/>
      <c r="J258" s="63"/>
      <c r="K258" s="63"/>
      <c r="L258" s="116">
        <f t="shared" ref="L258:M258" si="99">L259</f>
        <v>0</v>
      </c>
      <c r="M258" s="116">
        <f t="shared" si="99"/>
        <v>3483.07</v>
      </c>
      <c r="N258" s="147"/>
      <c r="O258" s="147">
        <f t="shared" si="81"/>
        <v>59.99996554765449</v>
      </c>
      <c r="P258" s="10"/>
      <c r="Q258" s="10"/>
      <c r="R258" s="142" t="e">
        <f t="shared" si="73"/>
        <v>#DIV/0!</v>
      </c>
    </row>
    <row r="259" spans="1:18" s="15" customFormat="1" ht="15" customHeight="1" x14ac:dyDescent="0.25">
      <c r="A259" s="8"/>
      <c r="B259" s="155" t="s">
        <v>332</v>
      </c>
      <c r="C259" s="62"/>
      <c r="D259" s="62"/>
      <c r="E259" s="116"/>
      <c r="F259" s="118"/>
      <c r="G259" s="118">
        <v>5805.12</v>
      </c>
      <c r="H259" s="63"/>
      <c r="I259" s="63"/>
      <c r="J259" s="63"/>
      <c r="K259" s="63"/>
      <c r="L259" s="63"/>
      <c r="M259" s="63">
        <v>3483.07</v>
      </c>
      <c r="N259" s="147"/>
      <c r="O259" s="147">
        <f t="shared" si="81"/>
        <v>59.99996554765449</v>
      </c>
      <c r="P259" s="10"/>
      <c r="Q259" s="10"/>
      <c r="R259" s="142" t="e">
        <f t="shared" si="73"/>
        <v>#DIV/0!</v>
      </c>
    </row>
    <row r="260" spans="1:18" s="144" customFormat="1" ht="15" customHeight="1" x14ac:dyDescent="0.25">
      <c r="A260" s="141" t="s">
        <v>129</v>
      </c>
      <c r="B260" s="153" t="s">
        <v>130</v>
      </c>
      <c r="C260" s="142"/>
      <c r="D260" s="142"/>
      <c r="E260" s="142">
        <f>E261+E263+E265+E267+E269</f>
        <v>0</v>
      </c>
      <c r="F260" s="142">
        <f>F261+F263+F265+F267+F269</f>
        <v>0</v>
      </c>
      <c r="G260" s="142">
        <f>G261+G263+G265+G267+G269</f>
        <v>13848.5</v>
      </c>
      <c r="H260" s="143"/>
      <c r="I260" s="143"/>
      <c r="J260" s="143"/>
      <c r="K260" s="143"/>
      <c r="L260" s="142">
        <f t="shared" ref="L260:M260" si="100">L261+L263+L265+L267+L269</f>
        <v>0</v>
      </c>
      <c r="M260" s="142">
        <f t="shared" si="100"/>
        <v>6654.6</v>
      </c>
      <c r="N260" s="149"/>
      <c r="O260" s="149">
        <f t="shared" si="81"/>
        <v>48.052857710221325</v>
      </c>
      <c r="P260" s="142"/>
      <c r="Q260" s="142"/>
      <c r="R260" s="142" t="e">
        <f t="shared" si="73"/>
        <v>#DIV/0!</v>
      </c>
    </row>
    <row r="261" spans="1:18" s="65" customFormat="1" ht="15" customHeight="1" x14ac:dyDescent="0.25">
      <c r="A261" s="61"/>
      <c r="B261" s="154" t="s">
        <v>333</v>
      </c>
      <c r="C261" s="62"/>
      <c r="D261" s="62"/>
      <c r="E261" s="116">
        <f>E262</f>
        <v>0</v>
      </c>
      <c r="F261" s="116">
        <f>F262</f>
        <v>0</v>
      </c>
      <c r="G261" s="116">
        <f>G262</f>
        <v>674.3</v>
      </c>
      <c r="H261" s="63"/>
      <c r="I261" s="63"/>
      <c r="J261" s="63"/>
      <c r="K261" s="63"/>
      <c r="L261" s="62">
        <f t="shared" ref="L261:M261" si="101">L262</f>
        <v>0</v>
      </c>
      <c r="M261" s="62">
        <f t="shared" si="101"/>
        <v>0</v>
      </c>
      <c r="N261" s="147"/>
      <c r="O261" s="147">
        <f t="shared" si="81"/>
        <v>0</v>
      </c>
      <c r="P261" s="62"/>
      <c r="Q261" s="62"/>
      <c r="R261" s="142" t="e">
        <f t="shared" si="73"/>
        <v>#DIV/0!</v>
      </c>
    </row>
    <row r="262" spans="1:18" s="65" customFormat="1" ht="15" customHeight="1" x14ac:dyDescent="0.25">
      <c r="A262" s="61"/>
      <c r="B262" s="155" t="s">
        <v>334</v>
      </c>
      <c r="C262" s="62"/>
      <c r="D262" s="62"/>
      <c r="E262" s="116"/>
      <c r="F262" s="118"/>
      <c r="G262" s="118">
        <v>674.3</v>
      </c>
      <c r="H262" s="63"/>
      <c r="I262" s="63"/>
      <c r="J262" s="63"/>
      <c r="K262" s="63"/>
      <c r="L262" s="63"/>
      <c r="M262" s="63"/>
      <c r="N262" s="147"/>
      <c r="O262" s="147">
        <f t="shared" si="81"/>
        <v>0</v>
      </c>
      <c r="P262" s="62"/>
      <c r="Q262" s="62"/>
      <c r="R262" s="142" t="e">
        <f t="shared" si="73"/>
        <v>#DIV/0!</v>
      </c>
    </row>
    <row r="263" spans="1:18" s="65" customFormat="1" ht="15" customHeight="1" x14ac:dyDescent="0.25">
      <c r="A263" s="61"/>
      <c r="B263" s="154" t="s">
        <v>335</v>
      </c>
      <c r="C263" s="62"/>
      <c r="D263" s="62"/>
      <c r="E263" s="116">
        <f>E264</f>
        <v>0</v>
      </c>
      <c r="F263" s="116">
        <f>F264</f>
        <v>0</v>
      </c>
      <c r="G263" s="116">
        <f>G264</f>
        <v>57</v>
      </c>
      <c r="H263" s="63"/>
      <c r="I263" s="63"/>
      <c r="J263" s="63"/>
      <c r="K263" s="63"/>
      <c r="L263" s="116">
        <f t="shared" ref="L263:M263" si="102">L264</f>
        <v>0</v>
      </c>
      <c r="M263" s="116">
        <f t="shared" si="102"/>
        <v>0</v>
      </c>
      <c r="N263" s="147"/>
      <c r="O263" s="147">
        <f t="shared" si="81"/>
        <v>0</v>
      </c>
      <c r="P263" s="62"/>
      <c r="Q263" s="62"/>
      <c r="R263" s="142" t="e">
        <f t="shared" si="73"/>
        <v>#DIV/0!</v>
      </c>
    </row>
    <row r="264" spans="1:18" s="65" customFormat="1" ht="15" customHeight="1" x14ac:dyDescent="0.25">
      <c r="A264" s="61"/>
      <c r="B264" s="155" t="s">
        <v>336</v>
      </c>
      <c r="C264" s="62"/>
      <c r="D264" s="62"/>
      <c r="E264" s="116"/>
      <c r="F264" s="118"/>
      <c r="G264" s="118">
        <v>57</v>
      </c>
      <c r="H264" s="63"/>
      <c r="I264" s="63"/>
      <c r="J264" s="63"/>
      <c r="K264" s="63"/>
      <c r="L264" s="63"/>
      <c r="M264" s="63">
        <v>0</v>
      </c>
      <c r="N264" s="147"/>
      <c r="O264" s="147">
        <f t="shared" si="81"/>
        <v>0</v>
      </c>
      <c r="P264" s="62"/>
      <c r="Q264" s="62"/>
      <c r="R264" s="142" t="e">
        <f t="shared" si="73"/>
        <v>#DIV/0!</v>
      </c>
    </row>
    <row r="265" spans="1:18" s="65" customFormat="1" ht="15" customHeight="1" x14ac:dyDescent="0.25">
      <c r="A265" s="61"/>
      <c r="B265" s="154" t="s">
        <v>337</v>
      </c>
      <c r="C265" s="62"/>
      <c r="D265" s="62"/>
      <c r="E265" s="116">
        <f>E266</f>
        <v>0</v>
      </c>
      <c r="F265" s="116">
        <f>F266</f>
        <v>0</v>
      </c>
      <c r="G265" s="116">
        <f>G266</f>
        <v>1501.1</v>
      </c>
      <c r="H265" s="63"/>
      <c r="I265" s="63"/>
      <c r="J265" s="63"/>
      <c r="K265" s="63"/>
      <c r="L265" s="116">
        <f t="shared" ref="L265:M265" si="103">L266</f>
        <v>0</v>
      </c>
      <c r="M265" s="116">
        <f t="shared" si="103"/>
        <v>0</v>
      </c>
      <c r="N265" s="147"/>
      <c r="O265" s="147">
        <f t="shared" si="81"/>
        <v>0</v>
      </c>
      <c r="P265" s="62"/>
      <c r="Q265" s="62"/>
      <c r="R265" s="142" t="e">
        <f t="shared" ref="R265:R284" si="104">Q265/P265*100</f>
        <v>#DIV/0!</v>
      </c>
    </row>
    <row r="266" spans="1:18" s="65" customFormat="1" ht="15" customHeight="1" x14ac:dyDescent="0.25">
      <c r="A266" s="61"/>
      <c r="B266" s="155" t="s">
        <v>338</v>
      </c>
      <c r="C266" s="62"/>
      <c r="D266" s="62"/>
      <c r="E266" s="116"/>
      <c r="F266" s="118"/>
      <c r="G266" s="118">
        <v>1501.1</v>
      </c>
      <c r="H266" s="63"/>
      <c r="I266" s="63"/>
      <c r="J266" s="63"/>
      <c r="K266" s="63"/>
      <c r="L266" s="63"/>
      <c r="M266" s="63"/>
      <c r="N266" s="147"/>
      <c r="O266" s="147">
        <f t="shared" si="81"/>
        <v>0</v>
      </c>
      <c r="P266" s="62"/>
      <c r="Q266" s="62"/>
      <c r="R266" s="142" t="e">
        <f t="shared" si="104"/>
        <v>#DIV/0!</v>
      </c>
    </row>
    <row r="267" spans="1:18" s="65" customFormat="1" ht="15" customHeight="1" x14ac:dyDescent="0.25">
      <c r="A267" s="61"/>
      <c r="B267" s="154" t="s">
        <v>339</v>
      </c>
      <c r="C267" s="62"/>
      <c r="D267" s="62"/>
      <c r="E267" s="116">
        <f>E268</f>
        <v>0</v>
      </c>
      <c r="F267" s="116">
        <f>F268</f>
        <v>0</v>
      </c>
      <c r="G267" s="116">
        <f>G268</f>
        <v>242.2</v>
      </c>
      <c r="H267" s="63"/>
      <c r="I267" s="63"/>
      <c r="J267" s="63"/>
      <c r="K267" s="63"/>
      <c r="L267" s="116">
        <f t="shared" ref="L267:M267" si="105">L268</f>
        <v>0</v>
      </c>
      <c r="M267" s="116">
        <f t="shared" si="105"/>
        <v>0</v>
      </c>
      <c r="N267" s="147"/>
      <c r="O267" s="147">
        <f t="shared" si="81"/>
        <v>0</v>
      </c>
      <c r="P267" s="62"/>
      <c r="Q267" s="62"/>
      <c r="R267" s="142" t="e">
        <f t="shared" si="104"/>
        <v>#DIV/0!</v>
      </c>
    </row>
    <row r="268" spans="1:18" s="65" customFormat="1" ht="15" customHeight="1" x14ac:dyDescent="0.25">
      <c r="A268" s="61"/>
      <c r="B268" s="155" t="s">
        <v>340</v>
      </c>
      <c r="C268" s="62"/>
      <c r="D268" s="62"/>
      <c r="E268" s="116"/>
      <c r="F268" s="118"/>
      <c r="G268" s="118">
        <v>242.2</v>
      </c>
      <c r="H268" s="63"/>
      <c r="I268" s="63"/>
      <c r="J268" s="63"/>
      <c r="K268" s="63"/>
      <c r="L268" s="63"/>
      <c r="M268" s="63"/>
      <c r="N268" s="147"/>
      <c r="O268" s="147">
        <f t="shared" si="81"/>
        <v>0</v>
      </c>
      <c r="P268" s="62"/>
      <c r="Q268" s="62"/>
      <c r="R268" s="142" t="e">
        <f t="shared" si="104"/>
        <v>#DIV/0!</v>
      </c>
    </row>
    <row r="269" spans="1:18" s="65" customFormat="1" ht="15" customHeight="1" x14ac:dyDescent="0.25">
      <c r="A269" s="61"/>
      <c r="B269" s="154" t="s">
        <v>341</v>
      </c>
      <c r="C269" s="62"/>
      <c r="D269" s="62"/>
      <c r="E269" s="116">
        <f>E270</f>
        <v>0</v>
      </c>
      <c r="F269" s="116">
        <f>F270</f>
        <v>0</v>
      </c>
      <c r="G269" s="116">
        <f>G270</f>
        <v>11373.9</v>
      </c>
      <c r="H269" s="63"/>
      <c r="I269" s="63"/>
      <c r="J269" s="63"/>
      <c r="K269" s="63"/>
      <c r="L269" s="116">
        <f t="shared" ref="L269:M269" si="106">L270</f>
        <v>0</v>
      </c>
      <c r="M269" s="116">
        <f t="shared" si="106"/>
        <v>6654.6</v>
      </c>
      <c r="N269" s="147"/>
      <c r="O269" s="147">
        <f t="shared" si="81"/>
        <v>58.507635903252186</v>
      </c>
      <c r="P269" s="62"/>
      <c r="Q269" s="62"/>
      <c r="R269" s="142" t="e">
        <f t="shared" si="104"/>
        <v>#DIV/0!</v>
      </c>
    </row>
    <row r="270" spans="1:18" s="65" customFormat="1" ht="15" customHeight="1" x14ac:dyDescent="0.25">
      <c r="A270" s="61"/>
      <c r="B270" s="155" t="s">
        <v>342</v>
      </c>
      <c r="C270" s="62"/>
      <c r="D270" s="62"/>
      <c r="E270" s="116"/>
      <c r="F270" s="118"/>
      <c r="G270" s="118">
        <v>11373.9</v>
      </c>
      <c r="H270" s="63"/>
      <c r="I270" s="63"/>
      <c r="J270" s="63"/>
      <c r="K270" s="63"/>
      <c r="L270" s="63"/>
      <c r="M270" s="63">
        <v>6654.6</v>
      </c>
      <c r="N270" s="147"/>
      <c r="O270" s="147">
        <f t="shared" si="81"/>
        <v>58.507635903252186</v>
      </c>
      <c r="P270" s="62"/>
      <c r="Q270" s="62"/>
      <c r="R270" s="142" t="e">
        <f t="shared" si="104"/>
        <v>#DIV/0!</v>
      </c>
    </row>
    <row r="271" spans="1:18" s="144" customFormat="1" ht="15" customHeight="1" x14ac:dyDescent="0.25">
      <c r="A271" s="141" t="s">
        <v>131</v>
      </c>
      <c r="B271" s="153" t="s">
        <v>132</v>
      </c>
      <c r="C271" s="142"/>
      <c r="D271" s="142"/>
      <c r="E271" s="142">
        <f>E272+E276</f>
        <v>0</v>
      </c>
      <c r="F271" s="142">
        <f>F272+F276</f>
        <v>3000</v>
      </c>
      <c r="G271" s="142">
        <f>G272+G276</f>
        <v>5124.5</v>
      </c>
      <c r="H271" s="143"/>
      <c r="I271" s="143"/>
      <c r="J271" s="143"/>
      <c r="K271" s="143"/>
      <c r="L271" s="142">
        <f t="shared" ref="L271:M271" si="107">L272+L276</f>
        <v>3000</v>
      </c>
      <c r="M271" s="142">
        <f t="shared" si="107"/>
        <v>2816.7</v>
      </c>
      <c r="N271" s="149">
        <f t="shared" si="83"/>
        <v>100</v>
      </c>
      <c r="O271" s="149">
        <f t="shared" si="81"/>
        <v>54.965362474387746</v>
      </c>
      <c r="P271" s="142"/>
      <c r="Q271" s="142"/>
      <c r="R271" s="142" t="e">
        <f t="shared" si="104"/>
        <v>#DIV/0!</v>
      </c>
    </row>
    <row r="272" spans="1:18" s="65" customFormat="1" ht="15" customHeight="1" x14ac:dyDescent="0.25">
      <c r="A272" s="61"/>
      <c r="B272" s="154" t="s">
        <v>343</v>
      </c>
      <c r="C272" s="62"/>
      <c r="D272" s="62"/>
      <c r="E272" s="116">
        <f>E273+E274+E275</f>
        <v>0</v>
      </c>
      <c r="F272" s="116">
        <f>F273+F274+F275</f>
        <v>3000</v>
      </c>
      <c r="G272" s="116">
        <f>G273+G274+G275</f>
        <v>4724.5</v>
      </c>
      <c r="H272" s="63"/>
      <c r="I272" s="63"/>
      <c r="J272" s="63"/>
      <c r="K272" s="63"/>
      <c r="L272" s="116">
        <f t="shared" ref="L272:M272" si="108">L273+L274+L275</f>
        <v>3000</v>
      </c>
      <c r="M272" s="116">
        <f t="shared" si="108"/>
        <v>2816.7</v>
      </c>
      <c r="N272" s="147">
        <f t="shared" si="83"/>
        <v>100</v>
      </c>
      <c r="O272" s="147">
        <f t="shared" si="81"/>
        <v>59.619007302360039</v>
      </c>
      <c r="P272" s="62"/>
      <c r="Q272" s="62"/>
      <c r="R272" s="142" t="e">
        <f t="shared" si="104"/>
        <v>#DIV/0!</v>
      </c>
    </row>
    <row r="273" spans="1:18" s="65" customFormat="1" ht="15" customHeight="1" x14ac:dyDescent="0.25">
      <c r="A273" s="61"/>
      <c r="B273" s="155" t="s">
        <v>344</v>
      </c>
      <c r="C273" s="62"/>
      <c r="D273" s="62"/>
      <c r="E273" s="116"/>
      <c r="F273" s="118">
        <v>3000</v>
      </c>
      <c r="G273" s="118"/>
      <c r="H273" s="63"/>
      <c r="I273" s="63"/>
      <c r="J273" s="63"/>
      <c r="K273" s="63"/>
      <c r="L273" s="63">
        <v>3000</v>
      </c>
      <c r="M273" s="63">
        <v>0</v>
      </c>
      <c r="N273" s="147">
        <f t="shared" si="83"/>
        <v>100</v>
      </c>
      <c r="O273" s="147"/>
      <c r="P273" s="62"/>
      <c r="Q273" s="62"/>
      <c r="R273" s="142" t="e">
        <f t="shared" si="104"/>
        <v>#DIV/0!</v>
      </c>
    </row>
    <row r="274" spans="1:18" s="65" customFormat="1" ht="15" customHeight="1" x14ac:dyDescent="0.25">
      <c r="A274" s="61"/>
      <c r="B274" s="155" t="s">
        <v>345</v>
      </c>
      <c r="C274" s="62"/>
      <c r="D274" s="62"/>
      <c r="E274" s="116"/>
      <c r="F274" s="118"/>
      <c r="G274" s="118">
        <v>30</v>
      </c>
      <c r="H274" s="63"/>
      <c r="I274" s="63"/>
      <c r="J274" s="63"/>
      <c r="K274" s="63"/>
      <c r="L274" s="63"/>
      <c r="M274" s="63"/>
      <c r="N274" s="147"/>
      <c r="O274" s="147">
        <f t="shared" si="81"/>
        <v>0</v>
      </c>
      <c r="P274" s="62"/>
      <c r="Q274" s="62"/>
      <c r="R274" s="142" t="e">
        <f t="shared" si="104"/>
        <v>#DIV/0!</v>
      </c>
    </row>
    <row r="275" spans="1:18" s="65" customFormat="1" ht="15" customHeight="1" x14ac:dyDescent="0.25">
      <c r="A275" s="61"/>
      <c r="B275" s="155" t="s">
        <v>346</v>
      </c>
      <c r="C275" s="62"/>
      <c r="D275" s="62"/>
      <c r="E275" s="116"/>
      <c r="F275" s="118"/>
      <c r="G275" s="118">
        <v>4694.5</v>
      </c>
      <c r="H275" s="63"/>
      <c r="I275" s="63"/>
      <c r="J275" s="63"/>
      <c r="K275" s="63"/>
      <c r="L275" s="63"/>
      <c r="M275" s="63">
        <v>2816.7</v>
      </c>
      <c r="N275" s="147"/>
      <c r="O275" s="147">
        <f t="shared" si="81"/>
        <v>60</v>
      </c>
      <c r="P275" s="62"/>
      <c r="Q275" s="62"/>
      <c r="R275" s="142" t="e">
        <f t="shared" si="104"/>
        <v>#DIV/0!</v>
      </c>
    </row>
    <row r="276" spans="1:18" s="65" customFormat="1" ht="15" customHeight="1" x14ac:dyDescent="0.25">
      <c r="A276" s="61"/>
      <c r="B276" s="154" t="s">
        <v>347</v>
      </c>
      <c r="C276" s="62"/>
      <c r="D276" s="62"/>
      <c r="E276" s="116">
        <f>E277+E278+E279+E280+E281</f>
        <v>0</v>
      </c>
      <c r="F276" s="116">
        <f>F277+F278+F279+F280+F281</f>
        <v>0</v>
      </c>
      <c r="G276" s="116">
        <f>G277+G278+G279+G280+G281</f>
        <v>400</v>
      </c>
      <c r="H276" s="63"/>
      <c r="I276" s="63"/>
      <c r="J276" s="63"/>
      <c r="K276" s="63"/>
      <c r="L276" s="116">
        <f t="shared" ref="L276:M276" si="109">L277+L278+L279+L280+L281</f>
        <v>0</v>
      </c>
      <c r="M276" s="116">
        <f t="shared" si="109"/>
        <v>0</v>
      </c>
      <c r="N276" s="147"/>
      <c r="O276" s="147">
        <f t="shared" si="81"/>
        <v>0</v>
      </c>
      <c r="P276" s="62"/>
      <c r="Q276" s="62"/>
      <c r="R276" s="142" t="e">
        <f t="shared" si="104"/>
        <v>#DIV/0!</v>
      </c>
    </row>
    <row r="277" spans="1:18" s="65" customFormat="1" ht="15" customHeight="1" x14ac:dyDescent="0.25">
      <c r="A277" s="61"/>
      <c r="B277" s="155" t="s">
        <v>348</v>
      </c>
      <c r="C277" s="62"/>
      <c r="D277" s="62"/>
      <c r="E277" s="116"/>
      <c r="F277" s="118"/>
      <c r="G277" s="118"/>
      <c r="H277" s="63"/>
      <c r="I277" s="63"/>
      <c r="J277" s="63"/>
      <c r="K277" s="63"/>
      <c r="L277" s="63"/>
      <c r="M277" s="63"/>
      <c r="N277" s="147"/>
      <c r="O277" s="147"/>
      <c r="P277" s="62"/>
      <c r="Q277" s="62"/>
      <c r="R277" s="142" t="e">
        <f t="shared" si="104"/>
        <v>#DIV/0!</v>
      </c>
    </row>
    <row r="278" spans="1:18" s="65" customFormat="1" ht="15" customHeight="1" x14ac:dyDescent="0.25">
      <c r="A278" s="61"/>
      <c r="B278" s="155" t="s">
        <v>349</v>
      </c>
      <c r="C278" s="62"/>
      <c r="D278" s="62"/>
      <c r="E278" s="116"/>
      <c r="F278" s="118"/>
      <c r="G278" s="118"/>
      <c r="H278" s="63"/>
      <c r="I278" s="63"/>
      <c r="J278" s="63"/>
      <c r="K278" s="63"/>
      <c r="L278" s="63"/>
      <c r="M278" s="63"/>
      <c r="N278" s="147"/>
      <c r="O278" s="147"/>
      <c r="P278" s="62"/>
      <c r="Q278" s="62"/>
      <c r="R278" s="142" t="e">
        <f t="shared" si="104"/>
        <v>#DIV/0!</v>
      </c>
    </row>
    <row r="279" spans="1:18" s="65" customFormat="1" ht="15" customHeight="1" x14ac:dyDescent="0.25">
      <c r="A279" s="61"/>
      <c r="B279" s="155" t="s">
        <v>350</v>
      </c>
      <c r="C279" s="62"/>
      <c r="D279" s="62"/>
      <c r="E279" s="116"/>
      <c r="F279" s="118"/>
      <c r="G279" s="118"/>
      <c r="H279" s="63"/>
      <c r="I279" s="63"/>
      <c r="J279" s="63"/>
      <c r="K279" s="63"/>
      <c r="L279" s="63"/>
      <c r="M279" s="63"/>
      <c r="N279" s="147"/>
      <c r="O279" s="147"/>
      <c r="P279" s="62"/>
      <c r="Q279" s="62"/>
      <c r="R279" s="142" t="e">
        <f t="shared" si="104"/>
        <v>#DIV/0!</v>
      </c>
    </row>
    <row r="280" spans="1:18" s="65" customFormat="1" ht="15" customHeight="1" x14ac:dyDescent="0.25">
      <c r="A280" s="61"/>
      <c r="B280" s="155" t="s">
        <v>351</v>
      </c>
      <c r="C280" s="62"/>
      <c r="D280" s="62"/>
      <c r="E280" s="116"/>
      <c r="F280" s="118"/>
      <c r="G280" s="118">
        <v>400</v>
      </c>
      <c r="H280" s="63"/>
      <c r="I280" s="63"/>
      <c r="J280" s="63"/>
      <c r="K280" s="63"/>
      <c r="L280" s="63"/>
      <c r="M280" s="63">
        <v>0</v>
      </c>
      <c r="N280" s="147"/>
      <c r="O280" s="147">
        <f t="shared" si="81"/>
        <v>0</v>
      </c>
      <c r="P280" s="62"/>
      <c r="Q280" s="62"/>
      <c r="R280" s="142" t="e">
        <f t="shared" si="104"/>
        <v>#DIV/0!</v>
      </c>
    </row>
    <row r="281" spans="1:18" s="15" customFormat="1" ht="15" customHeight="1" x14ac:dyDescent="0.25">
      <c r="A281" s="8"/>
      <c r="B281" s="155" t="s">
        <v>352</v>
      </c>
      <c r="C281" s="62"/>
      <c r="D281" s="62"/>
      <c r="E281" s="116"/>
      <c r="F281" s="118"/>
      <c r="G281" s="118"/>
      <c r="H281" s="63"/>
      <c r="I281" s="63"/>
      <c r="J281" s="63"/>
      <c r="K281" s="63"/>
      <c r="L281" s="63"/>
      <c r="M281" s="63"/>
      <c r="N281" s="147"/>
      <c r="O281" s="147"/>
      <c r="P281" s="10"/>
      <c r="Q281" s="10"/>
      <c r="R281" s="142" t="e">
        <f t="shared" si="104"/>
        <v>#DIV/0!</v>
      </c>
    </row>
    <row r="282" spans="1:18" s="144" customFormat="1" ht="15" customHeight="1" x14ac:dyDescent="0.25">
      <c r="A282" s="141" t="s">
        <v>133</v>
      </c>
      <c r="B282" s="153" t="s">
        <v>134</v>
      </c>
      <c r="C282" s="142"/>
      <c r="D282" s="142"/>
      <c r="E282" s="142">
        <f t="shared" ref="E282:G283" si="110">E283</f>
        <v>0</v>
      </c>
      <c r="F282" s="142">
        <f t="shared" si="110"/>
        <v>0</v>
      </c>
      <c r="G282" s="142">
        <f t="shared" si="110"/>
        <v>500</v>
      </c>
      <c r="H282" s="142"/>
      <c r="I282" s="142"/>
      <c r="J282" s="142"/>
      <c r="K282" s="142"/>
      <c r="L282" s="142">
        <f t="shared" ref="L282:M283" si="111">L283</f>
        <v>0</v>
      </c>
      <c r="M282" s="142">
        <f t="shared" si="111"/>
        <v>0</v>
      </c>
      <c r="N282" s="149"/>
      <c r="O282" s="149">
        <f t="shared" si="81"/>
        <v>0</v>
      </c>
      <c r="P282" s="142"/>
      <c r="Q282" s="142"/>
      <c r="R282" s="142" t="e">
        <f t="shared" si="104"/>
        <v>#DIV/0!</v>
      </c>
    </row>
    <row r="283" spans="1:18" s="65" customFormat="1" ht="15" customHeight="1" x14ac:dyDescent="0.25">
      <c r="A283" s="74"/>
      <c r="B283" s="154" t="s">
        <v>353</v>
      </c>
      <c r="C283" s="62"/>
      <c r="D283" s="62"/>
      <c r="E283" s="116">
        <f t="shared" si="110"/>
        <v>0</v>
      </c>
      <c r="F283" s="116">
        <f t="shared" si="110"/>
        <v>0</v>
      </c>
      <c r="G283" s="116">
        <f t="shared" si="110"/>
        <v>500</v>
      </c>
      <c r="H283" s="62"/>
      <c r="I283" s="62"/>
      <c r="J283" s="62"/>
      <c r="K283" s="62"/>
      <c r="L283" s="116">
        <f t="shared" si="111"/>
        <v>0</v>
      </c>
      <c r="M283" s="116">
        <f t="shared" si="111"/>
        <v>0</v>
      </c>
      <c r="N283" s="147"/>
      <c r="O283" s="147">
        <f t="shared" si="81"/>
        <v>0</v>
      </c>
      <c r="P283" s="62"/>
      <c r="Q283" s="62"/>
      <c r="R283" s="142" t="e">
        <f t="shared" si="104"/>
        <v>#DIV/0!</v>
      </c>
    </row>
    <row r="284" spans="1:18" s="65" customFormat="1" ht="15" customHeight="1" x14ac:dyDescent="0.25">
      <c r="A284" s="74"/>
      <c r="B284" s="155" t="s">
        <v>354</v>
      </c>
      <c r="C284" s="62"/>
      <c r="D284" s="62"/>
      <c r="E284" s="116"/>
      <c r="F284" s="116"/>
      <c r="G284" s="116">
        <v>500</v>
      </c>
      <c r="H284" s="62"/>
      <c r="I284" s="62"/>
      <c r="J284" s="62"/>
      <c r="K284" s="62"/>
      <c r="L284" s="62"/>
      <c r="M284" s="62"/>
      <c r="N284" s="147"/>
      <c r="O284" s="147">
        <f t="shared" si="81"/>
        <v>0</v>
      </c>
      <c r="P284" s="62"/>
      <c r="Q284" s="62"/>
      <c r="R284" s="142" t="e">
        <f t="shared" si="104"/>
        <v>#DIV/0!</v>
      </c>
    </row>
    <row r="285" spans="1:18" s="65" customFormat="1" ht="15" customHeight="1" x14ac:dyDescent="0.25">
      <c r="A285" s="74"/>
      <c r="B285" s="76"/>
      <c r="C285" s="62"/>
      <c r="D285" s="62"/>
      <c r="E285" s="116"/>
      <c r="F285" s="116"/>
      <c r="G285" s="116"/>
      <c r="H285" s="62"/>
      <c r="I285" s="62"/>
      <c r="J285" s="62"/>
      <c r="K285" s="62"/>
      <c r="L285" s="62"/>
      <c r="M285" s="62"/>
      <c r="N285" s="148"/>
      <c r="O285" s="148"/>
      <c r="P285" s="62"/>
      <c r="Q285" s="62"/>
      <c r="R285" s="62"/>
    </row>
    <row r="286" spans="1:18" s="65" customFormat="1" ht="15" customHeight="1" x14ac:dyDescent="0.25">
      <c r="A286" s="74"/>
      <c r="B286" s="76"/>
      <c r="C286" s="62"/>
      <c r="D286" s="62"/>
      <c r="E286" s="116"/>
      <c r="F286" s="116"/>
      <c r="G286" s="116"/>
      <c r="H286" s="62"/>
      <c r="I286" s="62"/>
      <c r="J286" s="62"/>
      <c r="K286" s="62"/>
      <c r="L286" s="62"/>
      <c r="M286" s="62"/>
      <c r="N286" s="62"/>
      <c r="O286" s="62"/>
      <c r="P286" s="62"/>
      <c r="Q286" s="62"/>
      <c r="R286" s="62"/>
    </row>
    <row r="287" spans="1:18" ht="15" customHeight="1" x14ac:dyDescent="0.25">
      <c r="N287" s="83"/>
    </row>
    <row r="288" spans="1:18" ht="15" customHeight="1" x14ac:dyDescent="0.25">
      <c r="E288" s="1"/>
      <c r="F288" s="1"/>
      <c r="G288" s="1"/>
      <c r="H288" s="1"/>
      <c r="J288" s="1"/>
    </row>
    <row r="289" spans="5:10" ht="15" customHeight="1" x14ac:dyDescent="0.25">
      <c r="E289" s="1"/>
      <c r="F289" s="1"/>
      <c r="G289" s="1"/>
      <c r="H289" s="1"/>
      <c r="J289" s="1"/>
    </row>
    <row r="290" spans="5:10" ht="15" customHeight="1" x14ac:dyDescent="0.25">
      <c r="E290" s="1"/>
      <c r="F290" s="1"/>
      <c r="G290" s="1"/>
      <c r="H290" s="1"/>
      <c r="J290" s="1"/>
    </row>
    <row r="291" spans="5:10" ht="15" customHeight="1" x14ac:dyDescent="0.25">
      <c r="E291" s="1"/>
      <c r="F291" s="1"/>
      <c r="G291" s="1"/>
      <c r="H291" s="1"/>
      <c r="J291" s="1"/>
    </row>
    <row r="292" spans="5:10" ht="15" customHeight="1" x14ac:dyDescent="0.25">
      <c r="E292" s="1"/>
      <c r="F292" s="1"/>
      <c r="G292" s="1"/>
      <c r="H292" s="1"/>
      <c r="J292" s="1"/>
    </row>
    <row r="293" spans="5:10" ht="15" customHeight="1" x14ac:dyDescent="0.25">
      <c r="E293" s="1"/>
      <c r="F293" s="1"/>
      <c r="G293" s="1"/>
      <c r="H293" s="1"/>
      <c r="J293" s="1"/>
    </row>
    <row r="294" spans="5:10" ht="15" customHeight="1" x14ac:dyDescent="0.25">
      <c r="E294" s="1"/>
      <c r="F294" s="1"/>
      <c r="G294" s="1"/>
      <c r="H294" s="1"/>
      <c r="J294" s="1"/>
    </row>
    <row r="295" spans="5:10" ht="15" customHeight="1" x14ac:dyDescent="0.25">
      <c r="E295" s="1"/>
      <c r="F295" s="1"/>
      <c r="G295" s="1"/>
      <c r="H295" s="1"/>
      <c r="J295" s="1"/>
    </row>
    <row r="296" spans="5:10" ht="15" customHeight="1" x14ac:dyDescent="0.25">
      <c r="E296" s="1"/>
      <c r="F296" s="1"/>
      <c r="G296" s="1"/>
      <c r="H296" s="1"/>
      <c r="J296" s="1"/>
    </row>
    <row r="297" spans="5:10" ht="15" customHeight="1" x14ac:dyDescent="0.25">
      <c r="E297" s="1"/>
      <c r="F297" s="1"/>
      <c r="G297" s="1"/>
      <c r="H297" s="1"/>
      <c r="J297" s="1"/>
    </row>
    <row r="298" spans="5:10" ht="15" customHeight="1" x14ac:dyDescent="0.25">
      <c r="E298" s="1"/>
      <c r="F298" s="1"/>
      <c r="G298" s="1"/>
      <c r="H298" s="1"/>
      <c r="J298" s="1"/>
    </row>
    <row r="299" spans="5:10" ht="15" customHeight="1" x14ac:dyDescent="0.25">
      <c r="E299" s="1"/>
      <c r="F299" s="1"/>
      <c r="G299" s="1"/>
      <c r="H299" s="1"/>
      <c r="J299" s="1"/>
    </row>
    <row r="300" spans="5:10" ht="15" customHeight="1" x14ac:dyDescent="0.25">
      <c r="E300" s="1"/>
      <c r="F300" s="1"/>
      <c r="G300" s="1"/>
      <c r="H300" s="1"/>
      <c r="J300" s="1"/>
    </row>
    <row r="301" spans="5:10" ht="15" customHeight="1" x14ac:dyDescent="0.25">
      <c r="E301" s="1"/>
      <c r="F301" s="1"/>
      <c r="G301" s="1"/>
      <c r="H301" s="1"/>
      <c r="J301" s="1"/>
    </row>
    <row r="302" spans="5:10" ht="15" customHeight="1" x14ac:dyDescent="0.25">
      <c r="E302" s="1"/>
      <c r="F302" s="1"/>
      <c r="G302" s="1"/>
      <c r="H302" s="1"/>
      <c r="J302" s="1"/>
    </row>
    <row r="303" spans="5:10" ht="15" customHeight="1" x14ac:dyDescent="0.25">
      <c r="E303" s="1"/>
      <c r="F303" s="1"/>
      <c r="G303" s="1"/>
      <c r="H303" s="1"/>
      <c r="J303" s="1"/>
    </row>
    <row r="304" spans="5:10" ht="15" customHeight="1" x14ac:dyDescent="0.25">
      <c r="E304" s="1"/>
      <c r="F304" s="1"/>
      <c r="G304" s="1"/>
      <c r="H304" s="1"/>
      <c r="J304" s="1"/>
    </row>
    <row r="305" spans="5:10" ht="15" customHeight="1" x14ac:dyDescent="0.25">
      <c r="E305" s="1"/>
      <c r="F305" s="1"/>
      <c r="G305" s="1"/>
      <c r="H305" s="1"/>
      <c r="J305" s="1"/>
    </row>
    <row r="306" spans="5:10" ht="15" customHeight="1" x14ac:dyDescent="0.25">
      <c r="E306" s="1"/>
      <c r="F306" s="1"/>
      <c r="G306" s="1"/>
      <c r="H306" s="1"/>
      <c r="J306" s="1"/>
    </row>
    <row r="307" spans="5:10" ht="15" customHeight="1" x14ac:dyDescent="0.25">
      <c r="E307" s="1"/>
      <c r="F307" s="1"/>
      <c r="G307" s="1"/>
      <c r="H307" s="1"/>
      <c r="J307" s="1"/>
    </row>
    <row r="308" spans="5:10" ht="15" customHeight="1" x14ac:dyDescent="0.25">
      <c r="E308" s="1"/>
      <c r="F308" s="1"/>
      <c r="G308" s="1"/>
      <c r="H308" s="1"/>
      <c r="J308" s="1"/>
    </row>
    <row r="309" spans="5:10" ht="15" customHeight="1" x14ac:dyDescent="0.25">
      <c r="E309" s="1"/>
      <c r="F309" s="1"/>
      <c r="G309" s="1"/>
      <c r="H309" s="1"/>
      <c r="J309" s="1"/>
    </row>
    <row r="310" spans="5:10" ht="15" customHeight="1" x14ac:dyDescent="0.25">
      <c r="E310" s="1"/>
      <c r="F310" s="1"/>
      <c r="G310" s="1"/>
      <c r="H310" s="1"/>
      <c r="J310" s="1"/>
    </row>
    <row r="311" spans="5:10" ht="15" customHeight="1" x14ac:dyDescent="0.25">
      <c r="E311" s="1"/>
      <c r="F311" s="1"/>
      <c r="G311" s="1"/>
      <c r="H311" s="1"/>
      <c r="J311" s="1"/>
    </row>
    <row r="312" spans="5:10" ht="15" customHeight="1" x14ac:dyDescent="0.25">
      <c r="E312" s="1"/>
      <c r="F312" s="1"/>
      <c r="G312" s="1"/>
      <c r="H312" s="1"/>
      <c r="J312" s="1"/>
    </row>
    <row r="313" spans="5:10" ht="15" customHeight="1" x14ac:dyDescent="0.25">
      <c r="E313" s="1"/>
      <c r="F313" s="1"/>
      <c r="G313" s="1"/>
      <c r="H313" s="1"/>
      <c r="J313" s="1"/>
    </row>
    <row r="314" spans="5:10" ht="15" customHeight="1" x14ac:dyDescent="0.25">
      <c r="E314" s="1"/>
      <c r="F314" s="1"/>
      <c r="G314" s="1"/>
      <c r="H314" s="1"/>
      <c r="J314" s="1"/>
    </row>
    <row r="315" spans="5:10" ht="15" customHeight="1" x14ac:dyDescent="0.25">
      <c r="E315" s="1"/>
      <c r="F315" s="1"/>
      <c r="G315" s="1"/>
      <c r="H315" s="1"/>
      <c r="J315" s="1"/>
    </row>
    <row r="316" spans="5:10" ht="15" customHeight="1" x14ac:dyDescent="0.25">
      <c r="E316" s="1"/>
      <c r="F316" s="1"/>
      <c r="G316" s="1"/>
      <c r="H316" s="1"/>
      <c r="J316" s="1"/>
    </row>
    <row r="317" spans="5:10" ht="15" customHeight="1" x14ac:dyDescent="0.25">
      <c r="E317" s="1"/>
      <c r="F317" s="1"/>
      <c r="G317" s="1"/>
      <c r="H317" s="1"/>
      <c r="J317" s="1"/>
    </row>
    <row r="318" spans="5:10" ht="15" customHeight="1" x14ac:dyDescent="0.25">
      <c r="E318" s="1"/>
      <c r="F318" s="1"/>
      <c r="G318" s="1"/>
      <c r="H318" s="1"/>
      <c r="J318" s="1"/>
    </row>
    <row r="319" spans="5:10" ht="15" customHeight="1" x14ac:dyDescent="0.25">
      <c r="E319" s="1"/>
      <c r="F319" s="1"/>
      <c r="G319" s="1"/>
      <c r="H319" s="1"/>
      <c r="J319" s="1"/>
    </row>
    <row r="320" spans="5:10" ht="15" customHeight="1" x14ac:dyDescent="0.25">
      <c r="E320" s="1"/>
      <c r="F320" s="1"/>
      <c r="G320" s="1"/>
      <c r="H320" s="1"/>
      <c r="J320" s="1"/>
    </row>
    <row r="321" spans="5:10" ht="15" customHeight="1" x14ac:dyDescent="0.25">
      <c r="E321" s="1"/>
      <c r="F321" s="1"/>
      <c r="G321" s="1"/>
      <c r="H321" s="1"/>
      <c r="J321" s="1"/>
    </row>
    <row r="322" spans="5:10" ht="15" customHeight="1" x14ac:dyDescent="0.25">
      <c r="E322" s="1"/>
      <c r="F322" s="1"/>
      <c r="G322" s="1"/>
      <c r="H322" s="1"/>
      <c r="J322" s="1"/>
    </row>
    <row r="323" spans="5:10" ht="15" customHeight="1" x14ac:dyDescent="0.25">
      <c r="E323" s="1"/>
      <c r="F323" s="1"/>
      <c r="G323" s="1"/>
      <c r="H323" s="1"/>
      <c r="J323" s="1"/>
    </row>
    <row r="324" spans="5:10" ht="15" customHeight="1" x14ac:dyDescent="0.25">
      <c r="E324" s="1"/>
      <c r="F324" s="1"/>
      <c r="G324" s="1"/>
      <c r="H324" s="1"/>
      <c r="J324" s="1"/>
    </row>
    <row r="325" spans="5:10" ht="15" customHeight="1" x14ac:dyDescent="0.25">
      <c r="E325" s="1"/>
      <c r="F325" s="1"/>
      <c r="G325" s="1"/>
      <c r="H325" s="1"/>
      <c r="J325" s="1"/>
    </row>
    <row r="326" spans="5:10" ht="15" customHeight="1" x14ac:dyDescent="0.25">
      <c r="E326" s="1"/>
      <c r="F326" s="1"/>
      <c r="G326" s="1"/>
      <c r="H326" s="1"/>
      <c r="J326" s="1"/>
    </row>
    <row r="327" spans="5:10" ht="15" customHeight="1" x14ac:dyDescent="0.25">
      <c r="E327" s="1"/>
      <c r="F327" s="1"/>
      <c r="G327" s="1"/>
      <c r="H327" s="1"/>
      <c r="J327" s="1"/>
    </row>
    <row r="328" spans="5:10" ht="15" customHeight="1" x14ac:dyDescent="0.25">
      <c r="E328" s="1"/>
      <c r="F328" s="1"/>
      <c r="G328" s="1"/>
      <c r="H328" s="1"/>
      <c r="J328" s="1"/>
    </row>
    <row r="329" spans="5:10" ht="15" customHeight="1" x14ac:dyDescent="0.25">
      <c r="E329" s="1"/>
      <c r="F329" s="1"/>
      <c r="G329" s="1"/>
      <c r="H329" s="1"/>
      <c r="J329" s="1"/>
    </row>
    <row r="330" spans="5:10" ht="15" customHeight="1" x14ac:dyDescent="0.25">
      <c r="E330" s="1"/>
      <c r="F330" s="1"/>
      <c r="G330" s="1"/>
      <c r="H330" s="1"/>
      <c r="J330" s="1"/>
    </row>
    <row r="331" spans="5:10" ht="15" customHeight="1" x14ac:dyDescent="0.25">
      <c r="E331" s="1"/>
      <c r="F331" s="1"/>
      <c r="G331" s="1"/>
      <c r="H331" s="1"/>
      <c r="J331" s="1"/>
    </row>
    <row r="332" spans="5:10" ht="15" customHeight="1" x14ac:dyDescent="0.25">
      <c r="E332" s="1"/>
      <c r="F332" s="1"/>
      <c r="G332" s="1"/>
      <c r="H332" s="1"/>
      <c r="J332" s="1"/>
    </row>
    <row r="333" spans="5:10" ht="15" customHeight="1" x14ac:dyDescent="0.25">
      <c r="E333" s="1"/>
      <c r="F333" s="1"/>
      <c r="G333" s="1"/>
      <c r="H333" s="1"/>
      <c r="J333" s="1"/>
    </row>
    <row r="334" spans="5:10" ht="15" customHeight="1" x14ac:dyDescent="0.25">
      <c r="E334" s="1"/>
      <c r="F334" s="1"/>
      <c r="G334" s="1"/>
      <c r="H334" s="1"/>
      <c r="J334" s="1"/>
    </row>
    <row r="335" spans="5:10" ht="15" customHeight="1" x14ac:dyDescent="0.25">
      <c r="E335" s="1"/>
      <c r="F335" s="1"/>
      <c r="G335" s="1"/>
      <c r="H335" s="1"/>
      <c r="J335" s="1"/>
    </row>
    <row r="336" spans="5:10" x14ac:dyDescent="0.25">
      <c r="E336" s="1"/>
      <c r="F336" s="1"/>
      <c r="G336" s="1"/>
      <c r="H336" s="1"/>
      <c r="J336" s="1"/>
    </row>
    <row r="337" spans="5:10" x14ac:dyDescent="0.25">
      <c r="E337" s="1"/>
      <c r="F337" s="1"/>
      <c r="G337" s="1"/>
      <c r="H337" s="1"/>
      <c r="J337" s="1"/>
    </row>
    <row r="338" spans="5:10" x14ac:dyDescent="0.25">
      <c r="E338" s="1"/>
      <c r="F338" s="1"/>
      <c r="G338" s="1"/>
      <c r="H338" s="1"/>
      <c r="J338" s="1"/>
    </row>
    <row r="339" spans="5:10" x14ac:dyDescent="0.25">
      <c r="E339" s="1"/>
      <c r="F339" s="1"/>
      <c r="G339" s="1"/>
      <c r="H339" s="1"/>
      <c r="J339" s="1"/>
    </row>
    <row r="340" spans="5:10" x14ac:dyDescent="0.25">
      <c r="E340" s="1"/>
      <c r="F340" s="1"/>
      <c r="G340" s="1"/>
      <c r="H340" s="1"/>
      <c r="J340" s="1"/>
    </row>
    <row r="341" spans="5:10" x14ac:dyDescent="0.25">
      <c r="E341" s="1"/>
      <c r="F341" s="1"/>
      <c r="G341" s="1"/>
      <c r="H341" s="1"/>
      <c r="J341" s="1"/>
    </row>
    <row r="342" spans="5:10" x14ac:dyDescent="0.25">
      <c r="E342" s="1"/>
      <c r="F342" s="1"/>
      <c r="G342" s="1"/>
      <c r="H342" s="1"/>
      <c r="J342" s="1"/>
    </row>
    <row r="343" spans="5:10" x14ac:dyDescent="0.25">
      <c r="E343" s="1"/>
      <c r="F343" s="1"/>
      <c r="G343" s="1"/>
      <c r="H343" s="1"/>
      <c r="J343" s="1"/>
    </row>
    <row r="344" spans="5:10" x14ac:dyDescent="0.25">
      <c r="E344" s="1"/>
      <c r="F344" s="1"/>
      <c r="G344" s="1"/>
      <c r="H344" s="1"/>
      <c r="J344" s="1"/>
    </row>
    <row r="345" spans="5:10" x14ac:dyDescent="0.25">
      <c r="E345" s="1"/>
      <c r="F345" s="1"/>
      <c r="G345" s="1"/>
      <c r="H345" s="1"/>
      <c r="J345" s="1"/>
    </row>
    <row r="346" spans="5:10" x14ac:dyDescent="0.25">
      <c r="E346" s="1"/>
      <c r="F346" s="1"/>
      <c r="G346" s="1"/>
      <c r="H346" s="1"/>
      <c r="J346" s="1"/>
    </row>
    <row r="347" spans="5:10" x14ac:dyDescent="0.25">
      <c r="E347" s="1"/>
      <c r="F347" s="1"/>
      <c r="G347" s="1"/>
      <c r="H347" s="1"/>
      <c r="J347" s="1"/>
    </row>
    <row r="348" spans="5:10" x14ac:dyDescent="0.25">
      <c r="E348" s="1"/>
      <c r="F348" s="1"/>
      <c r="G348" s="1"/>
      <c r="H348" s="1"/>
      <c r="J348" s="1"/>
    </row>
    <row r="349" spans="5:10" x14ac:dyDescent="0.25">
      <c r="E349" s="1"/>
      <c r="F349" s="1"/>
      <c r="G349" s="1"/>
      <c r="H349" s="1"/>
      <c r="J349" s="1"/>
    </row>
    <row r="350" spans="5:10" x14ac:dyDescent="0.25">
      <c r="E350" s="1"/>
      <c r="F350" s="1"/>
      <c r="G350" s="1"/>
      <c r="H350" s="1"/>
      <c r="J350" s="1"/>
    </row>
    <row r="351" spans="5:10" x14ac:dyDescent="0.25">
      <c r="E351" s="1"/>
      <c r="F351" s="1"/>
      <c r="G351" s="1"/>
      <c r="H351" s="1"/>
      <c r="J351" s="1"/>
    </row>
    <row r="352" spans="5:10" x14ac:dyDescent="0.25">
      <c r="E352" s="1"/>
      <c r="F352" s="1"/>
      <c r="G352" s="1"/>
      <c r="H352" s="1"/>
      <c r="J352" s="1"/>
    </row>
    <row r="353" spans="5:10" x14ac:dyDescent="0.25">
      <c r="E353" s="1"/>
      <c r="F353" s="1"/>
      <c r="G353" s="1"/>
      <c r="H353" s="1"/>
      <c r="J353" s="1"/>
    </row>
    <row r="354" spans="5:10" x14ac:dyDescent="0.25">
      <c r="E354" s="1"/>
      <c r="F354" s="1"/>
      <c r="G354" s="1"/>
      <c r="H354" s="1"/>
      <c r="J354" s="1"/>
    </row>
    <row r="355" spans="5:10" x14ac:dyDescent="0.25">
      <c r="E355" s="1"/>
      <c r="F355" s="1"/>
      <c r="G355" s="1"/>
      <c r="H355" s="1"/>
      <c r="J355" s="1"/>
    </row>
    <row r="356" spans="5:10" x14ac:dyDescent="0.25">
      <c r="E356" s="1"/>
      <c r="F356" s="1"/>
      <c r="G356" s="1"/>
      <c r="H356" s="1"/>
      <c r="J356" s="1"/>
    </row>
    <row r="357" spans="5:10" x14ac:dyDescent="0.25">
      <c r="E357" s="1"/>
      <c r="F357" s="1"/>
      <c r="G357" s="1"/>
      <c r="H357" s="1"/>
      <c r="J357" s="1"/>
    </row>
    <row r="358" spans="5:10" x14ac:dyDescent="0.25">
      <c r="E358" s="1"/>
      <c r="F358" s="1"/>
      <c r="G358" s="1"/>
      <c r="H358" s="1"/>
      <c r="J358" s="1"/>
    </row>
    <row r="359" spans="5:10" x14ac:dyDescent="0.25">
      <c r="E359" s="1"/>
      <c r="F359" s="1"/>
      <c r="G359" s="1"/>
      <c r="H359" s="1"/>
      <c r="J359" s="1"/>
    </row>
    <row r="360" spans="5:10" x14ac:dyDescent="0.25">
      <c r="E360" s="1"/>
      <c r="F360" s="1"/>
      <c r="G360" s="1"/>
      <c r="H360" s="1"/>
      <c r="J360" s="1"/>
    </row>
    <row r="361" spans="5:10" x14ac:dyDescent="0.25">
      <c r="E361" s="1"/>
      <c r="F361" s="1"/>
      <c r="G361" s="1"/>
      <c r="H361" s="1"/>
      <c r="J361" s="1"/>
    </row>
    <row r="362" spans="5:10" x14ac:dyDescent="0.25">
      <c r="E362" s="1"/>
      <c r="F362" s="1"/>
      <c r="G362" s="1"/>
      <c r="H362" s="1"/>
      <c r="J362" s="1"/>
    </row>
    <row r="363" spans="5:10" x14ac:dyDescent="0.25">
      <c r="E363" s="1"/>
      <c r="F363" s="1"/>
      <c r="G363" s="1"/>
      <c r="H363" s="1"/>
      <c r="J363" s="1"/>
    </row>
    <row r="364" spans="5:10" x14ac:dyDescent="0.25">
      <c r="E364" s="1"/>
      <c r="F364" s="1"/>
      <c r="G364" s="1"/>
      <c r="H364" s="1"/>
      <c r="J364" s="1"/>
    </row>
    <row r="365" spans="5:10" x14ac:dyDescent="0.25">
      <c r="E365" s="1"/>
      <c r="F365" s="1"/>
      <c r="G365" s="1"/>
      <c r="H365" s="1"/>
      <c r="J365" s="1"/>
    </row>
    <row r="366" spans="5:10" x14ac:dyDescent="0.25">
      <c r="E366" s="1"/>
      <c r="F366" s="1"/>
      <c r="G366" s="1"/>
      <c r="H366" s="1"/>
      <c r="J366" s="1"/>
    </row>
    <row r="367" spans="5:10" x14ac:dyDescent="0.25">
      <c r="E367" s="1"/>
      <c r="F367" s="1"/>
      <c r="G367" s="1"/>
      <c r="H367" s="1"/>
      <c r="J367" s="1"/>
    </row>
    <row r="368" spans="5:10" x14ac:dyDescent="0.25">
      <c r="E368" s="1"/>
      <c r="F368" s="1"/>
      <c r="G368" s="1"/>
      <c r="H368" s="1"/>
      <c r="J368" s="1"/>
    </row>
    <row r="369" spans="5:10" x14ac:dyDescent="0.25">
      <c r="E369" s="1"/>
      <c r="F369" s="1"/>
      <c r="G369" s="1"/>
      <c r="H369" s="1"/>
      <c r="J369" s="1"/>
    </row>
    <row r="370" spans="5:10" x14ac:dyDescent="0.25">
      <c r="E370" s="1"/>
      <c r="F370" s="1"/>
      <c r="G370" s="1"/>
      <c r="H370" s="1"/>
      <c r="J370" s="1"/>
    </row>
    <row r="371" spans="5:10" x14ac:dyDescent="0.25">
      <c r="E371" s="1"/>
      <c r="F371" s="1"/>
      <c r="G371" s="1"/>
      <c r="H371" s="1"/>
      <c r="J371" s="1"/>
    </row>
    <row r="372" spans="5:10" x14ac:dyDescent="0.25">
      <c r="E372" s="1"/>
      <c r="F372" s="1"/>
      <c r="G372" s="1"/>
      <c r="H372" s="1"/>
      <c r="J372" s="1"/>
    </row>
    <row r="373" spans="5:10" x14ac:dyDescent="0.25">
      <c r="E373" s="1"/>
      <c r="F373" s="1"/>
      <c r="G373" s="1"/>
      <c r="H373" s="1"/>
      <c r="J373" s="1"/>
    </row>
    <row r="374" spans="5:10" x14ac:dyDescent="0.25">
      <c r="E374" s="1"/>
      <c r="F374" s="1"/>
      <c r="G374" s="1"/>
      <c r="H374" s="1"/>
      <c r="J374" s="1"/>
    </row>
    <row r="375" spans="5:10" x14ac:dyDescent="0.25">
      <c r="E375" s="1"/>
      <c r="F375" s="1"/>
      <c r="G375" s="1"/>
      <c r="H375" s="1"/>
      <c r="J375" s="1"/>
    </row>
    <row r="376" spans="5:10" x14ac:dyDescent="0.25">
      <c r="E376" s="1"/>
      <c r="F376" s="1"/>
      <c r="G376" s="1"/>
      <c r="H376" s="1"/>
      <c r="J376" s="1"/>
    </row>
    <row r="377" spans="5:10" x14ac:dyDescent="0.25">
      <c r="E377" s="1"/>
      <c r="F377" s="1"/>
      <c r="G377" s="1"/>
      <c r="H377" s="1"/>
      <c r="J377" s="1"/>
    </row>
    <row r="378" spans="5:10" x14ac:dyDescent="0.25">
      <c r="E378" s="1"/>
      <c r="F378" s="1"/>
      <c r="G378" s="1"/>
      <c r="H378" s="1"/>
      <c r="J378" s="1"/>
    </row>
    <row r="379" spans="5:10" x14ac:dyDescent="0.25">
      <c r="E379" s="1"/>
      <c r="F379" s="1"/>
      <c r="G379" s="1"/>
      <c r="H379" s="1"/>
      <c r="J379" s="1"/>
    </row>
    <row r="380" spans="5:10" x14ac:dyDescent="0.25">
      <c r="E380" s="1"/>
      <c r="F380" s="1"/>
      <c r="G380" s="1"/>
      <c r="H380" s="1"/>
      <c r="J380" s="1"/>
    </row>
    <row r="381" spans="5:10" x14ac:dyDescent="0.25">
      <c r="E381" s="1"/>
      <c r="F381" s="1"/>
      <c r="G381" s="1"/>
      <c r="H381" s="1"/>
      <c r="J381" s="1"/>
    </row>
    <row r="382" spans="5:10" x14ac:dyDescent="0.25">
      <c r="E382" s="1"/>
      <c r="F382" s="1"/>
      <c r="G382" s="1"/>
      <c r="H382" s="1"/>
      <c r="J382" s="1"/>
    </row>
    <row r="383" spans="5:10" x14ac:dyDescent="0.25">
      <c r="E383" s="1"/>
      <c r="F383" s="1"/>
      <c r="G383" s="1"/>
      <c r="H383" s="1"/>
      <c r="J383" s="1"/>
    </row>
    <row r="384" spans="5:10" x14ac:dyDescent="0.25">
      <c r="E384" s="1"/>
      <c r="F384" s="1"/>
      <c r="G384" s="1"/>
      <c r="H384" s="1"/>
      <c r="J384" s="1"/>
    </row>
    <row r="385" spans="5:10" x14ac:dyDescent="0.25">
      <c r="E385" s="1"/>
      <c r="F385" s="1"/>
      <c r="G385" s="1"/>
      <c r="H385" s="1"/>
      <c r="J385" s="1"/>
    </row>
    <row r="386" spans="5:10" x14ac:dyDescent="0.25">
      <c r="E386" s="1"/>
      <c r="F386" s="1"/>
      <c r="G386" s="1"/>
      <c r="H386" s="1"/>
      <c r="J386" s="1"/>
    </row>
    <row r="387" spans="5:10" x14ac:dyDescent="0.25">
      <c r="E387" s="1"/>
      <c r="F387" s="1"/>
      <c r="G387" s="1"/>
      <c r="H387" s="1"/>
      <c r="J387" s="1"/>
    </row>
    <row r="388" spans="5:10" x14ac:dyDescent="0.25">
      <c r="E388" s="1"/>
      <c r="F388" s="1"/>
      <c r="G388" s="1"/>
      <c r="H388" s="1"/>
      <c r="J388" s="1"/>
    </row>
    <row r="389" spans="5:10" x14ac:dyDescent="0.25">
      <c r="E389" s="1"/>
      <c r="F389" s="1"/>
      <c r="G389" s="1"/>
      <c r="H389" s="1"/>
      <c r="J389" s="1"/>
    </row>
    <row r="390" spans="5:10" x14ac:dyDescent="0.25">
      <c r="E390" s="1"/>
      <c r="F390" s="1"/>
      <c r="G390" s="1"/>
      <c r="H390" s="1"/>
      <c r="J390" s="1"/>
    </row>
    <row r="391" spans="5:10" x14ac:dyDescent="0.25">
      <c r="E391" s="1"/>
      <c r="F391" s="1"/>
      <c r="G391" s="1"/>
      <c r="H391" s="1"/>
      <c r="J391" s="1"/>
    </row>
    <row r="392" spans="5:10" x14ac:dyDescent="0.25">
      <c r="E392" s="1"/>
      <c r="F392" s="1"/>
      <c r="G392" s="1"/>
      <c r="H392" s="1"/>
      <c r="J392" s="1"/>
    </row>
    <row r="393" spans="5:10" x14ac:dyDescent="0.25">
      <c r="E393" s="1"/>
      <c r="F393" s="1"/>
      <c r="G393" s="1"/>
      <c r="H393" s="1"/>
      <c r="J393" s="1"/>
    </row>
    <row r="394" spans="5:10" x14ac:dyDescent="0.25">
      <c r="E394" s="1"/>
      <c r="F394" s="1"/>
      <c r="G394" s="1"/>
      <c r="H394" s="1"/>
      <c r="J394" s="1"/>
    </row>
    <row r="395" spans="5:10" x14ac:dyDescent="0.25">
      <c r="E395" s="1"/>
      <c r="F395" s="1"/>
      <c r="G395" s="1"/>
      <c r="H395" s="1"/>
      <c r="J395" s="1"/>
    </row>
    <row r="396" spans="5:10" x14ac:dyDescent="0.25">
      <c r="E396" s="1"/>
      <c r="F396" s="1"/>
      <c r="G396" s="1"/>
      <c r="H396" s="1"/>
      <c r="J396" s="1"/>
    </row>
    <row r="397" spans="5:10" x14ac:dyDescent="0.25">
      <c r="E397" s="1"/>
      <c r="F397" s="1"/>
      <c r="G397" s="1"/>
      <c r="H397" s="1"/>
      <c r="J397" s="1"/>
    </row>
    <row r="398" spans="5:10" x14ac:dyDescent="0.25">
      <c r="E398" s="1"/>
      <c r="F398" s="1"/>
      <c r="G398" s="1"/>
      <c r="H398" s="1"/>
      <c r="J398" s="1"/>
    </row>
    <row r="399" spans="5:10" x14ac:dyDescent="0.25">
      <c r="E399" s="1"/>
      <c r="F399" s="1"/>
      <c r="G399" s="1"/>
      <c r="H399" s="1"/>
      <c r="J399" s="1"/>
    </row>
    <row r="400" spans="5:10" x14ac:dyDescent="0.25">
      <c r="E400" s="1"/>
      <c r="F400" s="1"/>
      <c r="G400" s="1"/>
      <c r="H400" s="1"/>
      <c r="J400" s="1"/>
    </row>
    <row r="401" spans="5:10" x14ac:dyDescent="0.25">
      <c r="E401" s="1"/>
      <c r="F401" s="1"/>
      <c r="G401" s="1"/>
      <c r="H401" s="1"/>
      <c r="J401" s="1"/>
    </row>
    <row r="402" spans="5:10" x14ac:dyDescent="0.25">
      <c r="E402" s="1"/>
      <c r="F402" s="1"/>
      <c r="G402" s="1"/>
      <c r="H402" s="1"/>
      <c r="J402" s="1"/>
    </row>
    <row r="403" spans="5:10" x14ac:dyDescent="0.25">
      <c r="E403" s="1"/>
      <c r="F403" s="1"/>
      <c r="G403" s="1"/>
      <c r="H403" s="1"/>
      <c r="J403" s="1"/>
    </row>
    <row r="404" spans="5:10" x14ac:dyDescent="0.25">
      <c r="E404" s="1"/>
      <c r="F404" s="1"/>
      <c r="G404" s="1"/>
      <c r="H404" s="1"/>
      <c r="J404" s="1"/>
    </row>
    <row r="405" spans="5:10" x14ac:dyDescent="0.25">
      <c r="E405" s="1"/>
      <c r="F405" s="1"/>
      <c r="G405" s="1"/>
      <c r="H405" s="1"/>
      <c r="J405" s="1"/>
    </row>
    <row r="406" spans="5:10" x14ac:dyDescent="0.25">
      <c r="E406" s="1"/>
      <c r="F406" s="1"/>
      <c r="G406" s="1"/>
      <c r="H406" s="1"/>
      <c r="J406" s="1"/>
    </row>
    <row r="407" spans="5:10" x14ac:dyDescent="0.25">
      <c r="E407" s="1"/>
      <c r="F407" s="1"/>
      <c r="G407" s="1"/>
      <c r="H407" s="1"/>
      <c r="J407" s="1"/>
    </row>
    <row r="408" spans="5:10" x14ac:dyDescent="0.25">
      <c r="E408" s="1"/>
      <c r="F408" s="1"/>
      <c r="G408" s="1"/>
      <c r="H408" s="1"/>
      <c r="J408" s="1"/>
    </row>
    <row r="409" spans="5:10" x14ac:dyDescent="0.25">
      <c r="E409" s="1"/>
      <c r="F409" s="1"/>
      <c r="G409" s="1"/>
      <c r="H409" s="1"/>
      <c r="J409" s="1"/>
    </row>
    <row r="410" spans="5:10" x14ac:dyDescent="0.25">
      <c r="E410" s="1"/>
      <c r="F410" s="1"/>
      <c r="G410" s="1"/>
      <c r="H410" s="1"/>
      <c r="J410" s="1"/>
    </row>
    <row r="411" spans="5:10" x14ac:dyDescent="0.25">
      <c r="E411" s="1"/>
      <c r="F411" s="1"/>
      <c r="G411" s="1"/>
      <c r="H411" s="1"/>
      <c r="J411" s="1"/>
    </row>
    <row r="412" spans="5:10" x14ac:dyDescent="0.25">
      <c r="E412" s="1"/>
      <c r="F412" s="1"/>
      <c r="G412" s="1"/>
      <c r="H412" s="1"/>
      <c r="J412" s="1"/>
    </row>
    <row r="413" spans="5:10" x14ac:dyDescent="0.25">
      <c r="E413" s="1"/>
      <c r="F413" s="1"/>
      <c r="G413" s="1"/>
      <c r="H413" s="1"/>
      <c r="J413" s="1"/>
    </row>
    <row r="414" spans="5:10" x14ac:dyDescent="0.25">
      <c r="E414" s="1"/>
      <c r="F414" s="1"/>
      <c r="G414" s="1"/>
      <c r="H414" s="1"/>
      <c r="J414" s="1"/>
    </row>
    <row r="415" spans="5:10" x14ac:dyDescent="0.25">
      <c r="E415" s="1"/>
      <c r="F415" s="1"/>
      <c r="G415" s="1"/>
      <c r="H415" s="1"/>
      <c r="J415" s="1"/>
    </row>
    <row r="416" spans="5:10" x14ac:dyDescent="0.25">
      <c r="E416" s="1"/>
      <c r="F416" s="1"/>
      <c r="G416" s="1"/>
      <c r="H416" s="1"/>
      <c r="J416" s="1"/>
    </row>
    <row r="417" spans="5:10" x14ac:dyDescent="0.25">
      <c r="E417" s="1"/>
      <c r="F417" s="1"/>
      <c r="G417" s="1"/>
      <c r="H417" s="1"/>
      <c r="J417" s="1"/>
    </row>
    <row r="418" spans="5:10" x14ac:dyDescent="0.25">
      <c r="E418" s="1"/>
      <c r="F418" s="1"/>
      <c r="G418" s="1"/>
      <c r="H418" s="1"/>
      <c r="J418" s="1"/>
    </row>
    <row r="419" spans="5:10" x14ac:dyDescent="0.25">
      <c r="E419" s="1"/>
      <c r="F419" s="1"/>
      <c r="G419" s="1"/>
      <c r="H419" s="1"/>
      <c r="J419" s="1"/>
    </row>
    <row r="420" spans="5:10" x14ac:dyDescent="0.25">
      <c r="E420" s="1"/>
      <c r="F420" s="1"/>
      <c r="G420" s="1"/>
      <c r="H420" s="1"/>
      <c r="J420" s="1"/>
    </row>
    <row r="421" spans="5:10" x14ac:dyDescent="0.25">
      <c r="E421" s="1"/>
      <c r="F421" s="1"/>
      <c r="G421" s="1"/>
      <c r="H421" s="1"/>
      <c r="J421" s="1"/>
    </row>
    <row r="422" spans="5:10" x14ac:dyDescent="0.25">
      <c r="E422" s="1"/>
      <c r="F422" s="1"/>
      <c r="G422" s="1"/>
      <c r="H422" s="1"/>
      <c r="J422" s="1"/>
    </row>
    <row r="423" spans="5:10" x14ac:dyDescent="0.25">
      <c r="E423" s="1"/>
      <c r="F423" s="1"/>
      <c r="G423" s="1"/>
      <c r="H423" s="1"/>
      <c r="J423" s="1"/>
    </row>
    <row r="424" spans="5:10" x14ac:dyDescent="0.25">
      <c r="E424" s="1"/>
      <c r="F424" s="1"/>
      <c r="G424" s="1"/>
      <c r="H424" s="1"/>
      <c r="J424" s="1"/>
    </row>
    <row r="425" spans="5:10" x14ac:dyDescent="0.25">
      <c r="E425" s="1"/>
      <c r="F425" s="1"/>
      <c r="G425" s="1"/>
      <c r="H425" s="1"/>
      <c r="J425" s="1"/>
    </row>
    <row r="426" spans="5:10" x14ac:dyDescent="0.25">
      <c r="E426" s="1"/>
      <c r="F426" s="1"/>
      <c r="G426" s="1"/>
      <c r="H426" s="1"/>
      <c r="J426" s="1"/>
    </row>
    <row r="427" spans="5:10" x14ac:dyDescent="0.25">
      <c r="E427" s="1"/>
      <c r="F427" s="1"/>
      <c r="G427" s="1"/>
      <c r="H427" s="1"/>
      <c r="J427" s="1"/>
    </row>
    <row r="428" spans="5:10" x14ac:dyDescent="0.25">
      <c r="E428" s="1"/>
      <c r="F428" s="1"/>
      <c r="G428" s="1"/>
      <c r="H428" s="1"/>
      <c r="J428" s="1"/>
    </row>
    <row r="429" spans="5:10" x14ac:dyDescent="0.25">
      <c r="E429" s="1"/>
      <c r="F429" s="1"/>
      <c r="G429" s="1"/>
      <c r="H429" s="1"/>
      <c r="J429" s="1"/>
    </row>
    <row r="430" spans="5:10" x14ac:dyDescent="0.25">
      <c r="E430" s="1"/>
      <c r="F430" s="1"/>
      <c r="G430" s="1"/>
      <c r="H430" s="1"/>
      <c r="J430" s="1"/>
    </row>
    <row r="431" spans="5:10" x14ac:dyDescent="0.25">
      <c r="E431" s="1"/>
      <c r="F431" s="1"/>
      <c r="G431" s="1"/>
      <c r="H431" s="1"/>
      <c r="J431" s="1"/>
    </row>
    <row r="432" spans="5:10" x14ac:dyDescent="0.25">
      <c r="E432" s="1"/>
      <c r="F432" s="1"/>
      <c r="G432" s="1"/>
      <c r="H432" s="1"/>
      <c r="J432" s="1"/>
    </row>
    <row r="433" spans="5:10" x14ac:dyDescent="0.25">
      <c r="E433" s="1"/>
      <c r="F433" s="1"/>
      <c r="G433" s="1"/>
      <c r="H433" s="1"/>
      <c r="J433" s="1"/>
    </row>
    <row r="434" spans="5:10" x14ac:dyDescent="0.25">
      <c r="E434" s="1"/>
      <c r="F434" s="1"/>
      <c r="G434" s="1"/>
      <c r="H434" s="1"/>
      <c r="J434" s="1"/>
    </row>
    <row r="435" spans="5:10" x14ac:dyDescent="0.25">
      <c r="E435" s="1"/>
      <c r="F435" s="1"/>
      <c r="G435" s="1"/>
      <c r="H435" s="1"/>
      <c r="J435" s="1"/>
    </row>
    <row r="436" spans="5:10" x14ac:dyDescent="0.25">
      <c r="E436" s="1"/>
      <c r="F436" s="1"/>
      <c r="G436" s="1"/>
      <c r="H436" s="1"/>
      <c r="J436" s="1"/>
    </row>
    <row r="437" spans="5:10" x14ac:dyDescent="0.25">
      <c r="E437" s="1"/>
      <c r="F437" s="1"/>
      <c r="G437" s="1"/>
      <c r="H437" s="1"/>
      <c r="J437" s="1"/>
    </row>
    <row r="438" spans="5:10" x14ac:dyDescent="0.25">
      <c r="E438" s="1"/>
      <c r="F438" s="1"/>
      <c r="G438" s="1"/>
      <c r="H438" s="1"/>
      <c r="J438" s="1"/>
    </row>
    <row r="439" spans="5:10" x14ac:dyDescent="0.25">
      <c r="E439" s="1"/>
      <c r="F439" s="1"/>
      <c r="G439" s="1"/>
      <c r="H439" s="1"/>
      <c r="J439" s="1"/>
    </row>
    <row r="440" spans="5:10" x14ac:dyDescent="0.25">
      <c r="E440" s="1"/>
      <c r="F440" s="1"/>
      <c r="G440" s="1"/>
      <c r="H440" s="1"/>
      <c r="J440" s="1"/>
    </row>
    <row r="441" spans="5:10" x14ac:dyDescent="0.25">
      <c r="E441" s="1"/>
      <c r="F441" s="1"/>
      <c r="G441" s="1"/>
      <c r="H441" s="1"/>
      <c r="J441" s="1"/>
    </row>
    <row r="442" spans="5:10" x14ac:dyDescent="0.25">
      <c r="E442" s="1"/>
      <c r="F442" s="1"/>
      <c r="G442" s="1"/>
      <c r="H442" s="1"/>
      <c r="J442" s="1"/>
    </row>
    <row r="443" spans="5:10" x14ac:dyDescent="0.25">
      <c r="E443" s="1"/>
      <c r="F443" s="1"/>
      <c r="G443" s="1"/>
      <c r="H443" s="1"/>
      <c r="J443" s="1"/>
    </row>
    <row r="444" spans="5:10" x14ac:dyDescent="0.25">
      <c r="E444" s="1"/>
      <c r="F444" s="1"/>
      <c r="G444" s="1"/>
      <c r="H444" s="1"/>
      <c r="J444" s="1"/>
    </row>
    <row r="445" spans="5:10" x14ac:dyDescent="0.25">
      <c r="E445" s="1"/>
      <c r="F445" s="1"/>
      <c r="G445" s="1"/>
      <c r="H445" s="1"/>
      <c r="J445" s="1"/>
    </row>
    <row r="446" spans="5:10" x14ac:dyDescent="0.25">
      <c r="E446" s="1"/>
      <c r="F446" s="1"/>
      <c r="G446" s="1"/>
      <c r="H446" s="1"/>
      <c r="J446" s="1"/>
    </row>
    <row r="447" spans="5:10" x14ac:dyDescent="0.25">
      <c r="E447" s="1"/>
      <c r="F447" s="1"/>
      <c r="G447" s="1"/>
      <c r="H447" s="1"/>
      <c r="J447" s="1"/>
    </row>
    <row r="448" spans="5:10" x14ac:dyDescent="0.25">
      <c r="E448" s="1"/>
      <c r="F448" s="1"/>
      <c r="G448" s="1"/>
      <c r="H448" s="1"/>
      <c r="J448" s="1"/>
    </row>
    <row r="449" spans="5:10" x14ac:dyDescent="0.25">
      <c r="E449" s="1"/>
      <c r="F449" s="1"/>
      <c r="G449" s="1"/>
      <c r="H449" s="1"/>
      <c r="J449" s="1"/>
    </row>
    <row r="450" spans="5:10" x14ac:dyDescent="0.25">
      <c r="E450" s="1"/>
      <c r="F450" s="1"/>
      <c r="G450" s="1"/>
      <c r="H450" s="1"/>
      <c r="J450" s="1"/>
    </row>
    <row r="451" spans="5:10" x14ac:dyDescent="0.25">
      <c r="E451" s="1"/>
      <c r="F451" s="1"/>
      <c r="G451" s="1"/>
      <c r="H451" s="1"/>
      <c r="J451" s="1"/>
    </row>
    <row r="452" spans="5:10" x14ac:dyDescent="0.25">
      <c r="E452" s="1"/>
      <c r="F452" s="1"/>
      <c r="G452" s="1"/>
      <c r="H452" s="1"/>
      <c r="J452" s="1"/>
    </row>
    <row r="453" spans="5:10" x14ac:dyDescent="0.25">
      <c r="E453" s="1"/>
      <c r="F453" s="1"/>
      <c r="G453" s="1"/>
      <c r="H453" s="1"/>
      <c r="J453" s="1"/>
    </row>
    <row r="454" spans="5:10" x14ac:dyDescent="0.25">
      <c r="E454" s="1"/>
      <c r="F454" s="1"/>
      <c r="G454" s="1"/>
      <c r="H454" s="1"/>
      <c r="J454" s="1"/>
    </row>
    <row r="455" spans="5:10" x14ac:dyDescent="0.25">
      <c r="E455" s="1"/>
      <c r="F455" s="1"/>
      <c r="G455" s="1"/>
      <c r="H455" s="1"/>
      <c r="J455" s="1"/>
    </row>
    <row r="456" spans="5:10" x14ac:dyDescent="0.25">
      <c r="E456" s="1"/>
      <c r="F456" s="1"/>
      <c r="G456" s="1"/>
      <c r="H456" s="1"/>
      <c r="J456" s="1"/>
    </row>
    <row r="457" spans="5:10" x14ac:dyDescent="0.25">
      <c r="E457" s="1"/>
      <c r="F457" s="1"/>
      <c r="G457" s="1"/>
      <c r="H457" s="1"/>
      <c r="J457" s="1"/>
    </row>
    <row r="458" spans="5:10" x14ac:dyDescent="0.25">
      <c r="E458" s="1"/>
      <c r="F458" s="1"/>
      <c r="G458" s="1"/>
      <c r="H458" s="1"/>
      <c r="J458" s="1"/>
    </row>
    <row r="459" spans="5:10" x14ac:dyDescent="0.25">
      <c r="E459" s="1"/>
      <c r="F459" s="1"/>
      <c r="G459" s="1"/>
      <c r="H459" s="1"/>
      <c r="J459" s="1"/>
    </row>
    <row r="460" spans="5:10" x14ac:dyDescent="0.25">
      <c r="E460" s="1"/>
      <c r="F460" s="1"/>
      <c r="G460" s="1"/>
      <c r="H460" s="1"/>
      <c r="J460" s="1"/>
    </row>
    <row r="461" spans="5:10" x14ac:dyDescent="0.25">
      <c r="E461" s="1"/>
      <c r="F461" s="1"/>
      <c r="G461" s="1"/>
      <c r="H461" s="1"/>
      <c r="J461" s="1"/>
    </row>
    <row r="462" spans="5:10" x14ac:dyDescent="0.25">
      <c r="E462" s="1"/>
      <c r="F462" s="1"/>
      <c r="G462" s="1"/>
      <c r="H462" s="1"/>
      <c r="J462" s="1"/>
    </row>
    <row r="463" spans="5:10" x14ac:dyDescent="0.25">
      <c r="E463" s="1"/>
      <c r="F463" s="1"/>
      <c r="G463" s="1"/>
      <c r="H463" s="1"/>
      <c r="J463" s="1"/>
    </row>
    <row r="464" spans="5:10" x14ac:dyDescent="0.25">
      <c r="E464" s="1"/>
      <c r="F464" s="1"/>
      <c r="G464" s="1"/>
      <c r="H464" s="1"/>
      <c r="J464" s="1"/>
    </row>
    <row r="465" spans="5:10" x14ac:dyDescent="0.25">
      <c r="E465" s="1"/>
      <c r="F465" s="1"/>
      <c r="G465" s="1"/>
      <c r="H465" s="1"/>
      <c r="J465" s="1"/>
    </row>
    <row r="466" spans="5:10" x14ac:dyDescent="0.25">
      <c r="E466" s="1"/>
      <c r="F466" s="1"/>
      <c r="G466" s="1"/>
      <c r="H466" s="1"/>
      <c r="J466" s="1"/>
    </row>
    <row r="467" spans="5:10" x14ac:dyDescent="0.25">
      <c r="E467" s="1"/>
      <c r="F467" s="1"/>
      <c r="G467" s="1"/>
      <c r="H467" s="1"/>
      <c r="J467" s="1"/>
    </row>
    <row r="468" spans="5:10" x14ac:dyDescent="0.25">
      <c r="E468" s="1"/>
      <c r="F468" s="1"/>
      <c r="G468" s="1"/>
      <c r="H468" s="1"/>
      <c r="J468" s="1"/>
    </row>
    <row r="469" spans="5:10" x14ac:dyDescent="0.25">
      <c r="E469" s="1"/>
      <c r="F469" s="1"/>
      <c r="G469" s="1"/>
      <c r="H469" s="1"/>
      <c r="J469" s="1"/>
    </row>
    <row r="470" spans="5:10" x14ac:dyDescent="0.25">
      <c r="E470" s="1"/>
      <c r="F470" s="1"/>
      <c r="G470" s="1"/>
      <c r="H470" s="1"/>
      <c r="J470" s="1"/>
    </row>
    <row r="471" spans="5:10" x14ac:dyDescent="0.25">
      <c r="E471" s="1"/>
      <c r="F471" s="1"/>
      <c r="G471" s="1"/>
      <c r="H471" s="1"/>
      <c r="J471" s="1"/>
    </row>
    <row r="472" spans="5:10" x14ac:dyDescent="0.25">
      <c r="E472" s="1"/>
      <c r="F472" s="1"/>
      <c r="G472" s="1"/>
      <c r="H472" s="1"/>
      <c r="J472" s="1"/>
    </row>
    <row r="473" spans="5:10" x14ac:dyDescent="0.25">
      <c r="E473" s="1"/>
      <c r="F473" s="1"/>
      <c r="G473" s="1"/>
      <c r="H473" s="1"/>
      <c r="J473" s="1"/>
    </row>
    <row r="474" spans="5:10" x14ac:dyDescent="0.25">
      <c r="E474" s="1"/>
      <c r="F474" s="1"/>
      <c r="G474" s="1"/>
      <c r="H474" s="1"/>
      <c r="J474" s="1"/>
    </row>
    <row r="475" spans="5:10" x14ac:dyDescent="0.25">
      <c r="E475" s="1"/>
      <c r="F475" s="1"/>
      <c r="G475" s="1"/>
      <c r="H475" s="1"/>
      <c r="J475" s="1"/>
    </row>
    <row r="476" spans="5:10" x14ac:dyDescent="0.25">
      <c r="E476" s="1"/>
      <c r="F476" s="1"/>
      <c r="G476" s="1"/>
      <c r="H476" s="1"/>
      <c r="J476" s="1"/>
    </row>
    <row r="477" spans="5:10" x14ac:dyDescent="0.25">
      <c r="E477" s="1"/>
      <c r="F477" s="1"/>
      <c r="G477" s="1"/>
      <c r="H477" s="1"/>
      <c r="J477" s="1"/>
    </row>
    <row r="478" spans="5:10" x14ac:dyDescent="0.25">
      <c r="E478" s="1"/>
      <c r="F478" s="1"/>
      <c r="G478" s="1"/>
      <c r="H478" s="1"/>
      <c r="J478" s="1"/>
    </row>
    <row r="479" spans="5:10" x14ac:dyDescent="0.25">
      <c r="E479" s="1"/>
      <c r="F479" s="1"/>
      <c r="G479" s="1"/>
      <c r="H479" s="1"/>
      <c r="J479" s="1"/>
    </row>
    <row r="480" spans="5:10" x14ac:dyDescent="0.25">
      <c r="E480" s="1"/>
      <c r="F480" s="1"/>
      <c r="G480" s="1"/>
      <c r="H480" s="1"/>
      <c r="J480" s="1"/>
    </row>
    <row r="481" spans="5:10" x14ac:dyDescent="0.25">
      <c r="E481" s="1"/>
      <c r="F481" s="1"/>
      <c r="G481" s="1"/>
      <c r="H481" s="1"/>
      <c r="J481" s="1"/>
    </row>
    <row r="482" spans="5:10" x14ac:dyDescent="0.25">
      <c r="E482" s="1"/>
      <c r="F482" s="1"/>
      <c r="G482" s="1"/>
      <c r="H482" s="1"/>
      <c r="J482" s="1"/>
    </row>
    <row r="483" spans="5:10" x14ac:dyDescent="0.25">
      <c r="E483" s="1"/>
      <c r="F483" s="1"/>
      <c r="G483" s="1"/>
      <c r="H483" s="1"/>
      <c r="J483" s="1"/>
    </row>
    <row r="484" spans="5:10" x14ac:dyDescent="0.25">
      <c r="E484" s="1"/>
      <c r="F484" s="1"/>
      <c r="G484" s="1"/>
      <c r="H484" s="1"/>
      <c r="J484" s="1"/>
    </row>
    <row r="485" spans="5:10" x14ac:dyDescent="0.25">
      <c r="E485" s="1"/>
      <c r="F485" s="1"/>
      <c r="G485" s="1"/>
      <c r="H485" s="1"/>
      <c r="J485" s="1"/>
    </row>
    <row r="486" spans="5:10" x14ac:dyDescent="0.25">
      <c r="E486" s="1"/>
      <c r="F486" s="1"/>
      <c r="G486" s="1"/>
      <c r="H486" s="1"/>
      <c r="J486" s="1"/>
    </row>
    <row r="487" spans="5:10" x14ac:dyDescent="0.25">
      <c r="E487" s="1"/>
      <c r="F487" s="1"/>
      <c r="G487" s="1"/>
      <c r="H487" s="1"/>
      <c r="J487" s="1"/>
    </row>
    <row r="488" spans="5:10" x14ac:dyDescent="0.25">
      <c r="E488" s="1"/>
      <c r="F488" s="1"/>
      <c r="G488" s="1"/>
      <c r="H488" s="1"/>
      <c r="J488" s="1"/>
    </row>
    <row r="489" spans="5:10" x14ac:dyDescent="0.25">
      <c r="E489" s="1"/>
      <c r="F489" s="1"/>
      <c r="G489" s="1"/>
      <c r="H489" s="1"/>
      <c r="J489" s="1"/>
    </row>
    <row r="490" spans="5:10" x14ac:dyDescent="0.25">
      <c r="E490" s="1"/>
      <c r="F490" s="1"/>
      <c r="G490" s="1"/>
      <c r="H490" s="1"/>
      <c r="J490" s="1"/>
    </row>
    <row r="491" spans="5:10" x14ac:dyDescent="0.25">
      <c r="E491" s="1"/>
      <c r="F491" s="1"/>
      <c r="G491" s="1"/>
      <c r="H491" s="1"/>
      <c r="J491" s="1"/>
    </row>
    <row r="492" spans="5:10" x14ac:dyDescent="0.25">
      <c r="E492" s="1"/>
      <c r="F492" s="1"/>
      <c r="G492" s="1"/>
      <c r="H492" s="1"/>
      <c r="J492" s="1"/>
    </row>
    <row r="493" spans="5:10" x14ac:dyDescent="0.25">
      <c r="E493" s="1"/>
      <c r="F493" s="1"/>
      <c r="G493" s="1"/>
      <c r="H493" s="1"/>
      <c r="J493" s="1"/>
    </row>
    <row r="494" spans="5:10" x14ac:dyDescent="0.25">
      <c r="E494" s="1"/>
      <c r="F494" s="1"/>
      <c r="G494" s="1"/>
      <c r="H494" s="1"/>
      <c r="J494" s="1"/>
    </row>
    <row r="495" spans="5:10" x14ac:dyDescent="0.25">
      <c r="E495" s="1"/>
      <c r="F495" s="1"/>
      <c r="G495" s="1"/>
      <c r="H495" s="1"/>
      <c r="J495" s="1"/>
    </row>
    <row r="496" spans="5:10" x14ac:dyDescent="0.25">
      <c r="E496" s="1"/>
      <c r="F496" s="1"/>
      <c r="G496" s="1"/>
      <c r="H496" s="1"/>
      <c r="J496" s="1"/>
    </row>
    <row r="497" spans="5:10" x14ac:dyDescent="0.25">
      <c r="E497" s="1"/>
      <c r="F497" s="1"/>
      <c r="G497" s="1"/>
      <c r="H497" s="1"/>
      <c r="J497" s="1"/>
    </row>
    <row r="498" spans="5:10" x14ac:dyDescent="0.25">
      <c r="E498" s="1"/>
      <c r="F498" s="1"/>
      <c r="G498" s="1"/>
      <c r="H498" s="1"/>
      <c r="J498" s="1"/>
    </row>
    <row r="499" spans="5:10" x14ac:dyDescent="0.25">
      <c r="E499" s="1"/>
      <c r="F499" s="1"/>
      <c r="G499" s="1"/>
      <c r="H499" s="1"/>
      <c r="J499" s="1"/>
    </row>
    <row r="500" spans="5:10" x14ac:dyDescent="0.25">
      <c r="E500" s="1"/>
      <c r="F500" s="1"/>
      <c r="G500" s="1"/>
      <c r="H500" s="1"/>
      <c r="J500" s="1"/>
    </row>
    <row r="501" spans="5:10" x14ac:dyDescent="0.25">
      <c r="E501" s="1"/>
      <c r="F501" s="1"/>
      <c r="G501" s="1"/>
      <c r="H501" s="1"/>
      <c r="J501" s="1"/>
    </row>
    <row r="502" spans="5:10" x14ac:dyDescent="0.25">
      <c r="E502" s="1"/>
      <c r="F502" s="1"/>
      <c r="G502" s="1"/>
      <c r="H502" s="1"/>
      <c r="J502" s="1"/>
    </row>
    <row r="503" spans="5:10" x14ac:dyDescent="0.25">
      <c r="E503" s="1"/>
      <c r="F503" s="1"/>
      <c r="G503" s="1"/>
      <c r="H503" s="1"/>
      <c r="J503" s="1"/>
    </row>
    <row r="504" spans="5:10" x14ac:dyDescent="0.25">
      <c r="E504" s="1"/>
      <c r="F504" s="1"/>
      <c r="G504" s="1"/>
      <c r="H504" s="1"/>
      <c r="J504" s="1"/>
    </row>
    <row r="505" spans="5:10" x14ac:dyDescent="0.25">
      <c r="E505" s="1"/>
      <c r="F505" s="1"/>
      <c r="G505" s="1"/>
      <c r="H505" s="1"/>
      <c r="J505" s="1"/>
    </row>
    <row r="506" spans="5:10" x14ac:dyDescent="0.25">
      <c r="E506" s="1"/>
      <c r="F506" s="1"/>
      <c r="G506" s="1"/>
      <c r="H506" s="1"/>
      <c r="J506" s="1"/>
    </row>
    <row r="507" spans="5:10" x14ac:dyDescent="0.25">
      <c r="E507" s="1"/>
      <c r="F507" s="1"/>
      <c r="G507" s="1"/>
      <c r="H507" s="1"/>
      <c r="J507" s="1"/>
    </row>
    <row r="508" spans="5:10" x14ac:dyDescent="0.25">
      <c r="E508" s="1"/>
      <c r="F508" s="1"/>
      <c r="G508" s="1"/>
      <c r="H508" s="1"/>
      <c r="J508" s="1"/>
    </row>
    <row r="509" spans="5:10" x14ac:dyDescent="0.25">
      <c r="E509" s="1"/>
      <c r="F509" s="1"/>
      <c r="G509" s="1"/>
      <c r="H509" s="1"/>
      <c r="J509" s="1"/>
    </row>
    <row r="510" spans="5:10" x14ac:dyDescent="0.25">
      <c r="E510" s="1"/>
      <c r="F510" s="1"/>
      <c r="G510" s="1"/>
      <c r="H510" s="1"/>
      <c r="J510" s="1"/>
    </row>
    <row r="511" spans="5:10" x14ac:dyDescent="0.25">
      <c r="E511" s="1"/>
      <c r="F511" s="1"/>
      <c r="G511" s="1"/>
      <c r="H511" s="1"/>
      <c r="J511" s="1"/>
    </row>
    <row r="512" spans="5:10" x14ac:dyDescent="0.25">
      <c r="E512" s="1"/>
      <c r="F512" s="1"/>
      <c r="G512" s="1"/>
      <c r="H512" s="1"/>
      <c r="J512" s="1"/>
    </row>
    <row r="513" spans="5:10" x14ac:dyDescent="0.25">
      <c r="E513" s="1"/>
      <c r="F513" s="1"/>
      <c r="G513" s="1"/>
      <c r="H513" s="1"/>
      <c r="J513" s="1"/>
    </row>
    <row r="514" spans="5:10" x14ac:dyDescent="0.25">
      <c r="E514" s="1"/>
      <c r="F514" s="1"/>
      <c r="G514" s="1"/>
      <c r="H514" s="1"/>
      <c r="J514" s="1"/>
    </row>
    <row r="515" spans="5:10" x14ac:dyDescent="0.25">
      <c r="E515" s="1"/>
      <c r="F515" s="1"/>
      <c r="G515" s="1"/>
      <c r="H515" s="1"/>
      <c r="J515" s="1"/>
    </row>
    <row r="516" spans="5:10" x14ac:dyDescent="0.25">
      <c r="E516" s="1"/>
      <c r="F516" s="1"/>
      <c r="G516" s="1"/>
      <c r="H516" s="1"/>
      <c r="J516" s="1"/>
    </row>
    <row r="517" spans="5:10" x14ac:dyDescent="0.25">
      <c r="E517" s="1"/>
      <c r="F517" s="1"/>
      <c r="G517" s="1"/>
      <c r="H517" s="1"/>
      <c r="J517" s="1"/>
    </row>
    <row r="518" spans="5:10" x14ac:dyDescent="0.25">
      <c r="E518" s="1"/>
      <c r="F518" s="1"/>
      <c r="G518" s="1"/>
      <c r="H518" s="1"/>
      <c r="J518" s="1"/>
    </row>
    <row r="519" spans="5:10" x14ac:dyDescent="0.25">
      <c r="E519" s="1"/>
      <c r="F519" s="1"/>
      <c r="G519" s="1"/>
      <c r="H519" s="1"/>
      <c r="J519" s="1"/>
    </row>
    <row r="520" spans="5:10" x14ac:dyDescent="0.25">
      <c r="E520" s="1"/>
      <c r="F520" s="1"/>
      <c r="G520" s="1"/>
      <c r="H520" s="1"/>
      <c r="J520" s="1"/>
    </row>
    <row r="521" spans="5:10" x14ac:dyDescent="0.25">
      <c r="E521" s="1"/>
      <c r="F521" s="1"/>
      <c r="G521" s="1"/>
      <c r="H521" s="1"/>
      <c r="J521" s="1"/>
    </row>
    <row r="522" spans="5:10" x14ac:dyDescent="0.25">
      <c r="E522" s="1"/>
      <c r="F522" s="1"/>
      <c r="G522" s="1"/>
      <c r="H522" s="1"/>
      <c r="J522" s="1"/>
    </row>
    <row r="523" spans="5:10" x14ac:dyDescent="0.25">
      <c r="E523" s="1"/>
      <c r="F523" s="1"/>
      <c r="G523" s="1"/>
      <c r="H523" s="1"/>
      <c r="J523" s="1"/>
    </row>
    <row r="524" spans="5:10" x14ac:dyDescent="0.25">
      <c r="E524" s="1"/>
      <c r="F524" s="1"/>
      <c r="G524" s="1"/>
      <c r="H524" s="1"/>
      <c r="J524" s="1"/>
    </row>
    <row r="525" spans="5:10" x14ac:dyDescent="0.25">
      <c r="E525" s="1"/>
      <c r="F525" s="1"/>
      <c r="G525" s="1"/>
      <c r="H525" s="1"/>
      <c r="J525" s="1"/>
    </row>
    <row r="526" spans="5:10" x14ac:dyDescent="0.25">
      <c r="E526" s="1"/>
      <c r="F526" s="1"/>
      <c r="G526" s="1"/>
      <c r="H526" s="1"/>
      <c r="J526" s="1"/>
    </row>
    <row r="527" spans="5:10" x14ac:dyDescent="0.25">
      <c r="E527" s="1"/>
      <c r="F527" s="1"/>
      <c r="G527" s="1"/>
      <c r="H527" s="1"/>
      <c r="J527" s="1"/>
    </row>
    <row r="528" spans="5:10" x14ac:dyDescent="0.25">
      <c r="E528" s="1"/>
      <c r="F528" s="1"/>
      <c r="G528" s="1"/>
      <c r="H528" s="1"/>
      <c r="J528" s="1"/>
    </row>
    <row r="529" spans="5:10" x14ac:dyDescent="0.25">
      <c r="E529" s="1"/>
      <c r="F529" s="1"/>
      <c r="G529" s="1"/>
      <c r="H529" s="1"/>
      <c r="J529" s="1"/>
    </row>
    <row r="530" spans="5:10" x14ac:dyDescent="0.25">
      <c r="E530" s="1"/>
      <c r="F530" s="1"/>
      <c r="G530" s="1"/>
      <c r="H530" s="1"/>
      <c r="J530" s="1"/>
    </row>
    <row r="531" spans="5:10" x14ac:dyDescent="0.25">
      <c r="E531" s="1"/>
      <c r="F531" s="1"/>
      <c r="G531" s="1"/>
      <c r="H531" s="1"/>
      <c r="J531" s="1"/>
    </row>
    <row r="532" spans="5:10" x14ac:dyDescent="0.25">
      <c r="E532" s="1"/>
      <c r="F532" s="1"/>
      <c r="G532" s="1"/>
      <c r="H532" s="1"/>
      <c r="J532" s="1"/>
    </row>
    <row r="533" spans="5:10" x14ac:dyDescent="0.25">
      <c r="E533" s="1"/>
      <c r="F533" s="1"/>
      <c r="G533" s="1"/>
      <c r="H533" s="1"/>
      <c r="J533" s="1"/>
    </row>
    <row r="534" spans="5:10" x14ac:dyDescent="0.25">
      <c r="E534" s="1"/>
      <c r="F534" s="1"/>
      <c r="G534" s="1"/>
      <c r="H534" s="1"/>
      <c r="J534" s="1"/>
    </row>
    <row r="535" spans="5:10" x14ac:dyDescent="0.25">
      <c r="E535" s="1"/>
      <c r="F535" s="1"/>
      <c r="G535" s="1"/>
      <c r="H535" s="1"/>
      <c r="J535" s="1"/>
    </row>
    <row r="536" spans="5:10" x14ac:dyDescent="0.25">
      <c r="E536" s="1"/>
      <c r="F536" s="1"/>
      <c r="G536" s="1"/>
      <c r="H536" s="1"/>
      <c r="J536" s="1"/>
    </row>
    <row r="537" spans="5:10" x14ac:dyDescent="0.25">
      <c r="E537" s="1"/>
      <c r="F537" s="1"/>
      <c r="G537" s="1"/>
      <c r="H537" s="1"/>
      <c r="J537" s="1"/>
    </row>
    <row r="538" spans="5:10" x14ac:dyDescent="0.25">
      <c r="E538" s="1"/>
      <c r="F538" s="1"/>
      <c r="G538" s="1"/>
      <c r="H538" s="1"/>
      <c r="J538" s="1"/>
    </row>
    <row r="539" spans="5:10" x14ac:dyDescent="0.25">
      <c r="E539" s="1"/>
      <c r="F539" s="1"/>
      <c r="G539" s="1"/>
      <c r="H539" s="1"/>
      <c r="J539" s="1"/>
    </row>
    <row r="540" spans="5:10" x14ac:dyDescent="0.25">
      <c r="E540" s="1"/>
      <c r="F540" s="1"/>
      <c r="G540" s="1"/>
      <c r="H540" s="1"/>
      <c r="J540" s="1"/>
    </row>
    <row r="541" spans="5:10" x14ac:dyDescent="0.25">
      <c r="E541" s="1"/>
      <c r="F541" s="1"/>
      <c r="G541" s="1"/>
      <c r="H541" s="1"/>
      <c r="J541" s="1"/>
    </row>
    <row r="542" spans="5:10" x14ac:dyDescent="0.25">
      <c r="E542" s="1"/>
      <c r="F542" s="1"/>
      <c r="G542" s="1"/>
      <c r="H542" s="1"/>
      <c r="J542" s="1"/>
    </row>
    <row r="543" spans="5:10" x14ac:dyDescent="0.25">
      <c r="E543" s="1"/>
      <c r="F543" s="1"/>
      <c r="G543" s="1"/>
      <c r="H543" s="1"/>
      <c r="J543" s="1"/>
    </row>
    <row r="544" spans="5:10" x14ac:dyDescent="0.25">
      <c r="E544" s="1"/>
      <c r="F544" s="1"/>
      <c r="G544" s="1"/>
      <c r="H544" s="1"/>
      <c r="J544" s="1"/>
    </row>
    <row r="545" spans="5:10" x14ac:dyDescent="0.25">
      <c r="E545" s="1"/>
      <c r="F545" s="1"/>
      <c r="G545" s="1"/>
      <c r="H545" s="1"/>
      <c r="J545" s="1"/>
    </row>
    <row r="546" spans="5:10" x14ac:dyDescent="0.25">
      <c r="E546" s="1"/>
      <c r="F546" s="1"/>
      <c r="G546" s="1"/>
      <c r="H546" s="1"/>
      <c r="J546" s="1"/>
    </row>
    <row r="547" spans="5:10" x14ac:dyDescent="0.25">
      <c r="E547" s="1"/>
      <c r="F547" s="1"/>
      <c r="G547" s="1"/>
      <c r="H547" s="1"/>
      <c r="J547" s="1"/>
    </row>
    <row r="548" spans="5:10" x14ac:dyDescent="0.25">
      <c r="E548" s="1"/>
      <c r="F548" s="1"/>
      <c r="G548" s="1"/>
      <c r="H548" s="1"/>
      <c r="J548" s="1"/>
    </row>
    <row r="549" spans="5:10" x14ac:dyDescent="0.25">
      <c r="E549" s="1"/>
      <c r="F549" s="1"/>
      <c r="G549" s="1"/>
      <c r="H549" s="1"/>
      <c r="J549" s="1"/>
    </row>
    <row r="550" spans="5:10" x14ac:dyDescent="0.25">
      <c r="E550" s="1"/>
      <c r="F550" s="1"/>
      <c r="G550" s="1"/>
      <c r="H550" s="1"/>
      <c r="J550" s="1"/>
    </row>
    <row r="551" spans="5:10" x14ac:dyDescent="0.25">
      <c r="E551" s="1"/>
      <c r="F551" s="1"/>
      <c r="G551" s="1"/>
      <c r="H551" s="1"/>
      <c r="J551" s="1"/>
    </row>
    <row r="552" spans="5:10" x14ac:dyDescent="0.25">
      <c r="E552" s="1"/>
      <c r="F552" s="1"/>
      <c r="G552" s="1"/>
      <c r="H552" s="1"/>
      <c r="J552" s="1"/>
    </row>
    <row r="553" spans="5:10" x14ac:dyDescent="0.25">
      <c r="E553" s="1"/>
      <c r="F553" s="1"/>
      <c r="G553" s="1"/>
      <c r="H553" s="1"/>
      <c r="J553" s="1"/>
    </row>
    <row r="554" spans="5:10" x14ac:dyDescent="0.25">
      <c r="E554" s="1"/>
      <c r="F554" s="1"/>
      <c r="G554" s="1"/>
      <c r="H554" s="1"/>
      <c r="J554" s="1"/>
    </row>
    <row r="555" spans="5:10" x14ac:dyDescent="0.25">
      <c r="E555" s="1"/>
      <c r="F555" s="1"/>
      <c r="G555" s="1"/>
      <c r="H555" s="1"/>
      <c r="J555" s="1"/>
    </row>
    <row r="556" spans="5:10" x14ac:dyDescent="0.25">
      <c r="E556" s="1"/>
      <c r="F556" s="1"/>
      <c r="G556" s="1"/>
      <c r="H556" s="1"/>
      <c r="J556" s="1"/>
    </row>
    <row r="557" spans="5:10" x14ac:dyDescent="0.25">
      <c r="E557" s="1"/>
      <c r="F557" s="1"/>
      <c r="G557" s="1"/>
      <c r="H557" s="1"/>
      <c r="J557" s="1"/>
    </row>
    <row r="558" spans="5:10" x14ac:dyDescent="0.25">
      <c r="E558" s="1"/>
      <c r="F558" s="1"/>
      <c r="G558" s="1"/>
      <c r="H558" s="1"/>
      <c r="J558" s="1"/>
    </row>
    <row r="559" spans="5:10" x14ac:dyDescent="0.25">
      <c r="E559" s="1"/>
      <c r="F559" s="1"/>
      <c r="G559" s="1"/>
      <c r="H559" s="1"/>
      <c r="J559" s="1"/>
    </row>
    <row r="560" spans="5:10" x14ac:dyDescent="0.25">
      <c r="E560" s="1"/>
      <c r="F560" s="1"/>
      <c r="G560" s="1"/>
      <c r="H560" s="1"/>
      <c r="J560" s="1"/>
    </row>
    <row r="561" spans="5:10" x14ac:dyDescent="0.25">
      <c r="E561" s="1"/>
      <c r="F561" s="1"/>
      <c r="G561" s="1"/>
      <c r="H561" s="1"/>
      <c r="J561" s="1"/>
    </row>
    <row r="562" spans="5:10" x14ac:dyDescent="0.25">
      <c r="E562" s="1"/>
      <c r="F562" s="1"/>
      <c r="G562" s="1"/>
      <c r="H562" s="1"/>
      <c r="J562" s="1"/>
    </row>
    <row r="563" spans="5:10" x14ac:dyDescent="0.25">
      <c r="E563" s="1"/>
      <c r="F563" s="1"/>
      <c r="G563" s="1"/>
      <c r="H563" s="1"/>
      <c r="J563" s="1"/>
    </row>
    <row r="564" spans="5:10" x14ac:dyDescent="0.25">
      <c r="E564" s="1"/>
      <c r="F564" s="1"/>
      <c r="G564" s="1"/>
      <c r="H564" s="1"/>
      <c r="J564" s="1"/>
    </row>
    <row r="565" spans="5:10" x14ac:dyDescent="0.25">
      <c r="E565" s="1"/>
      <c r="F565" s="1"/>
      <c r="G565" s="1"/>
      <c r="H565" s="1"/>
      <c r="J565" s="1"/>
    </row>
    <row r="566" spans="5:10" x14ac:dyDescent="0.25">
      <c r="E566" s="1"/>
      <c r="F566" s="1"/>
      <c r="G566" s="1"/>
      <c r="H566" s="1"/>
      <c r="J566" s="1"/>
    </row>
    <row r="567" spans="5:10" x14ac:dyDescent="0.25">
      <c r="E567" s="1"/>
      <c r="F567" s="1"/>
      <c r="G567" s="1"/>
      <c r="H567" s="1"/>
      <c r="J567" s="1"/>
    </row>
    <row r="568" spans="5:10" x14ac:dyDescent="0.25">
      <c r="E568" s="1"/>
      <c r="F568" s="1"/>
      <c r="G568" s="1"/>
      <c r="H568" s="1"/>
      <c r="J568" s="1"/>
    </row>
    <row r="569" spans="5:10" x14ac:dyDescent="0.25">
      <c r="E569" s="1"/>
      <c r="F569" s="1"/>
      <c r="G569" s="1"/>
      <c r="H569" s="1"/>
      <c r="J569" s="1"/>
    </row>
    <row r="570" spans="5:10" x14ac:dyDescent="0.25">
      <c r="E570" s="1"/>
      <c r="F570" s="1"/>
      <c r="G570" s="1"/>
      <c r="H570" s="1"/>
      <c r="J570" s="1"/>
    </row>
    <row r="571" spans="5:10" x14ac:dyDescent="0.25">
      <c r="E571" s="1"/>
      <c r="F571" s="1"/>
      <c r="G571" s="1"/>
      <c r="H571" s="1"/>
      <c r="J571" s="1"/>
    </row>
    <row r="572" spans="5:10" x14ac:dyDescent="0.25">
      <c r="E572" s="1"/>
      <c r="F572" s="1"/>
      <c r="G572" s="1"/>
      <c r="H572" s="1"/>
      <c r="J572" s="1"/>
    </row>
    <row r="573" spans="5:10" x14ac:dyDescent="0.25">
      <c r="E573" s="1"/>
      <c r="F573" s="1"/>
      <c r="G573" s="1"/>
      <c r="H573" s="1"/>
      <c r="J573" s="1"/>
    </row>
    <row r="574" spans="5:10" x14ac:dyDescent="0.25">
      <c r="E574" s="1"/>
      <c r="F574" s="1"/>
      <c r="G574" s="1"/>
      <c r="H574" s="1"/>
      <c r="J574" s="1"/>
    </row>
    <row r="575" spans="5:10" x14ac:dyDescent="0.25">
      <c r="E575" s="1"/>
      <c r="F575" s="1"/>
      <c r="G575" s="1"/>
      <c r="H575" s="1"/>
      <c r="J575" s="1"/>
    </row>
    <row r="576" spans="5:10" x14ac:dyDescent="0.25">
      <c r="E576" s="1"/>
      <c r="F576" s="1"/>
      <c r="G576" s="1"/>
      <c r="H576" s="1"/>
      <c r="J576" s="1"/>
    </row>
    <row r="577" spans="5:10" x14ac:dyDescent="0.25">
      <c r="E577" s="1"/>
      <c r="F577" s="1"/>
      <c r="G577" s="1"/>
      <c r="H577" s="1"/>
      <c r="J577" s="1"/>
    </row>
    <row r="578" spans="5:10" x14ac:dyDescent="0.25">
      <c r="E578" s="1"/>
      <c r="F578" s="1"/>
      <c r="G578" s="1"/>
      <c r="H578" s="1"/>
      <c r="J578" s="1"/>
    </row>
    <row r="579" spans="5:10" x14ac:dyDescent="0.25">
      <c r="E579" s="1"/>
      <c r="F579" s="1"/>
      <c r="G579" s="1"/>
      <c r="H579" s="1"/>
      <c r="J579" s="1"/>
    </row>
    <row r="580" spans="5:10" x14ac:dyDescent="0.25">
      <c r="E580" s="1"/>
      <c r="F580" s="1"/>
      <c r="G580" s="1"/>
      <c r="H580" s="1"/>
      <c r="J580" s="1"/>
    </row>
    <row r="581" spans="5:10" x14ac:dyDescent="0.25">
      <c r="E581" s="1"/>
      <c r="F581" s="1"/>
      <c r="G581" s="1"/>
      <c r="H581" s="1"/>
      <c r="J581" s="1"/>
    </row>
    <row r="582" spans="5:10" x14ac:dyDescent="0.25">
      <c r="E582" s="1"/>
      <c r="F582" s="1"/>
      <c r="G582" s="1"/>
      <c r="H582" s="1"/>
      <c r="J582" s="1"/>
    </row>
    <row r="583" spans="5:10" x14ac:dyDescent="0.25">
      <c r="E583" s="1"/>
      <c r="F583" s="1"/>
      <c r="G583" s="1"/>
      <c r="H583" s="1"/>
      <c r="J583" s="1"/>
    </row>
    <row r="584" spans="5:10" x14ac:dyDescent="0.25">
      <c r="E584" s="1"/>
      <c r="F584" s="1"/>
      <c r="G584" s="1"/>
      <c r="H584" s="1"/>
      <c r="J584" s="1"/>
    </row>
    <row r="585" spans="5:10" x14ac:dyDescent="0.25">
      <c r="E585" s="1"/>
      <c r="F585" s="1"/>
      <c r="G585" s="1"/>
      <c r="H585" s="1"/>
      <c r="J585" s="1"/>
    </row>
    <row r="586" spans="5:10" x14ac:dyDescent="0.25">
      <c r="E586" s="1"/>
      <c r="F586" s="1"/>
      <c r="G586" s="1"/>
      <c r="H586" s="1"/>
      <c r="J586" s="1"/>
    </row>
    <row r="587" spans="5:10" x14ac:dyDescent="0.25">
      <c r="E587" s="1"/>
      <c r="F587" s="1"/>
      <c r="G587" s="1"/>
      <c r="H587" s="1"/>
      <c r="J587" s="1"/>
    </row>
    <row r="588" spans="5:10" x14ac:dyDescent="0.25">
      <c r="E588" s="1"/>
      <c r="F588" s="1"/>
      <c r="G588" s="1"/>
      <c r="H588" s="1"/>
      <c r="J588" s="1"/>
    </row>
    <row r="589" spans="5:10" x14ac:dyDescent="0.25">
      <c r="E589" s="1"/>
      <c r="F589" s="1"/>
      <c r="G589" s="1"/>
      <c r="H589" s="1"/>
      <c r="J589" s="1"/>
    </row>
    <row r="590" spans="5:10" x14ac:dyDescent="0.25">
      <c r="E590" s="1"/>
      <c r="F590" s="1"/>
      <c r="G590" s="1"/>
      <c r="H590" s="1"/>
      <c r="J590" s="1"/>
    </row>
    <row r="591" spans="5:10" x14ac:dyDescent="0.25">
      <c r="E591" s="1"/>
      <c r="F591" s="1"/>
      <c r="G591" s="1"/>
      <c r="H591" s="1"/>
      <c r="J591" s="1"/>
    </row>
    <row r="592" spans="5:10" x14ac:dyDescent="0.25">
      <c r="E592" s="1"/>
      <c r="F592" s="1"/>
      <c r="G592" s="1"/>
      <c r="H592" s="1"/>
      <c r="J592" s="1"/>
    </row>
    <row r="593" spans="5:10" x14ac:dyDescent="0.25">
      <c r="E593" s="1"/>
      <c r="F593" s="1"/>
      <c r="G593" s="1"/>
      <c r="H593" s="1"/>
      <c r="J593" s="1"/>
    </row>
    <row r="594" spans="5:10" x14ac:dyDescent="0.25">
      <c r="E594" s="1"/>
      <c r="F594" s="1"/>
      <c r="G594" s="1"/>
      <c r="H594" s="1"/>
      <c r="J594" s="1"/>
    </row>
    <row r="595" spans="5:10" x14ac:dyDescent="0.25">
      <c r="E595" s="1"/>
      <c r="F595" s="1"/>
      <c r="G595" s="1"/>
      <c r="H595" s="1"/>
      <c r="J595" s="1"/>
    </row>
    <row r="596" spans="5:10" x14ac:dyDescent="0.25">
      <c r="E596" s="1"/>
      <c r="F596" s="1"/>
      <c r="G596" s="1"/>
      <c r="H596" s="1"/>
      <c r="J596" s="1"/>
    </row>
    <row r="597" spans="5:10" x14ac:dyDescent="0.25">
      <c r="E597" s="1"/>
      <c r="F597" s="1"/>
      <c r="G597" s="1"/>
      <c r="H597" s="1"/>
      <c r="J597" s="1"/>
    </row>
    <row r="598" spans="5:10" x14ac:dyDescent="0.25">
      <c r="E598" s="1"/>
      <c r="F598" s="1"/>
      <c r="G598" s="1"/>
      <c r="H598" s="1"/>
      <c r="J598" s="1"/>
    </row>
    <row r="599" spans="5:10" x14ac:dyDescent="0.25">
      <c r="E599" s="1"/>
      <c r="F599" s="1"/>
      <c r="G599" s="1"/>
      <c r="H599" s="1"/>
      <c r="J599" s="1"/>
    </row>
    <row r="600" spans="5:10" x14ac:dyDescent="0.25">
      <c r="E600" s="1"/>
      <c r="F600" s="1"/>
      <c r="G600" s="1"/>
      <c r="H600" s="1"/>
      <c r="J600" s="1"/>
    </row>
    <row r="601" spans="5:10" x14ac:dyDescent="0.25">
      <c r="E601" s="1"/>
      <c r="F601" s="1"/>
      <c r="G601" s="1"/>
      <c r="H601" s="1"/>
      <c r="J601" s="1"/>
    </row>
    <row r="602" spans="5:10" x14ac:dyDescent="0.25">
      <c r="E602" s="1"/>
      <c r="F602" s="1"/>
      <c r="G602" s="1"/>
      <c r="H602" s="1"/>
      <c r="J602" s="1"/>
    </row>
    <row r="603" spans="5:10" x14ac:dyDescent="0.25">
      <c r="E603" s="1"/>
      <c r="F603" s="1"/>
      <c r="G603" s="1"/>
      <c r="H603" s="1"/>
      <c r="J603" s="1"/>
    </row>
    <row r="604" spans="5:10" x14ac:dyDescent="0.25">
      <c r="E604" s="1"/>
      <c r="F604" s="1"/>
      <c r="G604" s="1"/>
      <c r="H604" s="1"/>
      <c r="J604" s="1"/>
    </row>
    <row r="605" spans="5:10" x14ac:dyDescent="0.25">
      <c r="E605" s="1"/>
      <c r="F605" s="1"/>
      <c r="G605" s="1"/>
      <c r="H605" s="1"/>
      <c r="J605" s="1"/>
    </row>
    <row r="606" spans="5:10" x14ac:dyDescent="0.25">
      <c r="E606" s="1"/>
      <c r="F606" s="1"/>
      <c r="G606" s="1"/>
      <c r="H606" s="1"/>
      <c r="J606" s="1"/>
    </row>
    <row r="607" spans="5:10" x14ac:dyDescent="0.25">
      <c r="E607" s="1"/>
      <c r="F607" s="1"/>
      <c r="G607" s="1"/>
      <c r="H607" s="1"/>
      <c r="J607" s="1"/>
    </row>
    <row r="608" spans="5:10" x14ac:dyDescent="0.25">
      <c r="E608" s="1"/>
      <c r="F608" s="1"/>
      <c r="G608" s="1"/>
      <c r="H608" s="1"/>
      <c r="J608" s="1"/>
    </row>
    <row r="609" spans="5:10" x14ac:dyDescent="0.25">
      <c r="E609" s="1"/>
      <c r="F609" s="1"/>
      <c r="G609" s="1"/>
      <c r="H609" s="1"/>
      <c r="J609" s="1"/>
    </row>
    <row r="610" spans="5:10" x14ac:dyDescent="0.25">
      <c r="E610" s="1"/>
      <c r="F610" s="1"/>
      <c r="G610" s="1"/>
      <c r="H610" s="1"/>
      <c r="J610" s="1"/>
    </row>
    <row r="611" spans="5:10" x14ac:dyDescent="0.25">
      <c r="E611" s="1"/>
      <c r="F611" s="1"/>
      <c r="G611" s="1"/>
      <c r="H611" s="1"/>
      <c r="J611" s="1"/>
    </row>
    <row r="612" spans="5:10" x14ac:dyDescent="0.25">
      <c r="E612" s="1"/>
      <c r="F612" s="1"/>
      <c r="G612" s="1"/>
      <c r="H612" s="1"/>
      <c r="J612" s="1"/>
    </row>
    <row r="613" spans="5:10" x14ac:dyDescent="0.25">
      <c r="E613" s="1"/>
      <c r="F613" s="1"/>
      <c r="G613" s="1"/>
      <c r="H613" s="1"/>
      <c r="J613" s="1"/>
    </row>
    <row r="614" spans="5:10" x14ac:dyDescent="0.25">
      <c r="E614" s="1"/>
      <c r="F614" s="1"/>
      <c r="G614" s="1"/>
      <c r="H614" s="1"/>
      <c r="J614" s="1"/>
    </row>
    <row r="615" spans="5:10" x14ac:dyDescent="0.25">
      <c r="E615" s="1"/>
      <c r="F615" s="1"/>
      <c r="G615" s="1"/>
      <c r="H615" s="1"/>
      <c r="J615" s="1"/>
    </row>
    <row r="616" spans="5:10" x14ac:dyDescent="0.25">
      <c r="E616" s="1"/>
      <c r="F616" s="1"/>
      <c r="G616" s="1"/>
      <c r="H616" s="1"/>
      <c r="J616" s="1"/>
    </row>
    <row r="617" spans="5:10" x14ac:dyDescent="0.25">
      <c r="E617" s="1"/>
      <c r="F617" s="1"/>
      <c r="G617" s="1"/>
      <c r="H617" s="1"/>
      <c r="J617" s="1"/>
    </row>
    <row r="618" spans="5:10" x14ac:dyDescent="0.25">
      <c r="E618" s="1"/>
      <c r="F618" s="1"/>
      <c r="G618" s="1"/>
      <c r="H618" s="1"/>
      <c r="J618" s="1"/>
    </row>
    <row r="619" spans="5:10" x14ac:dyDescent="0.25">
      <c r="E619" s="1"/>
      <c r="F619" s="1"/>
      <c r="G619" s="1"/>
      <c r="H619" s="1"/>
      <c r="J619" s="1"/>
    </row>
    <row r="620" spans="5:10" x14ac:dyDescent="0.25">
      <c r="E620" s="1"/>
      <c r="F620" s="1"/>
      <c r="G620" s="1"/>
      <c r="H620" s="1"/>
      <c r="J620" s="1"/>
    </row>
    <row r="621" spans="5:10" x14ac:dyDescent="0.25">
      <c r="E621" s="1"/>
      <c r="F621" s="1"/>
      <c r="G621" s="1"/>
      <c r="H621" s="1"/>
      <c r="J621" s="1"/>
    </row>
    <row r="622" spans="5:10" x14ac:dyDescent="0.25">
      <c r="E622" s="1"/>
      <c r="F622" s="1"/>
      <c r="G622" s="1"/>
      <c r="H622" s="1"/>
      <c r="J622" s="1"/>
    </row>
    <row r="623" spans="5:10" x14ac:dyDescent="0.25">
      <c r="E623" s="1"/>
      <c r="F623" s="1"/>
      <c r="G623" s="1"/>
      <c r="H623" s="1"/>
      <c r="J623" s="1"/>
    </row>
    <row r="624" spans="5:10" x14ac:dyDescent="0.25">
      <c r="E624" s="1"/>
      <c r="F624" s="1"/>
      <c r="G624" s="1"/>
      <c r="H624" s="1"/>
      <c r="J624" s="1"/>
    </row>
    <row r="625" spans="5:10" x14ac:dyDescent="0.25">
      <c r="E625" s="1"/>
      <c r="F625" s="1"/>
      <c r="G625" s="1"/>
      <c r="H625" s="1"/>
      <c r="J625" s="1"/>
    </row>
    <row r="626" spans="5:10" x14ac:dyDescent="0.25">
      <c r="E626" s="1"/>
      <c r="F626" s="1"/>
      <c r="G626" s="1"/>
      <c r="H626" s="1"/>
      <c r="J626" s="1"/>
    </row>
    <row r="627" spans="5:10" x14ac:dyDescent="0.25">
      <c r="E627" s="1"/>
      <c r="F627" s="1"/>
      <c r="G627" s="1"/>
      <c r="H627" s="1"/>
      <c r="J627" s="1"/>
    </row>
    <row r="628" spans="5:10" x14ac:dyDescent="0.25">
      <c r="E628" s="1"/>
      <c r="F628" s="1"/>
      <c r="G628" s="1"/>
      <c r="H628" s="1"/>
      <c r="J628" s="1"/>
    </row>
    <row r="629" spans="5:10" x14ac:dyDescent="0.25">
      <c r="E629" s="1"/>
      <c r="F629" s="1"/>
      <c r="G629" s="1"/>
      <c r="H629" s="1"/>
      <c r="J629" s="1"/>
    </row>
    <row r="630" spans="5:10" x14ac:dyDescent="0.25">
      <c r="E630" s="1"/>
      <c r="F630" s="1"/>
      <c r="G630" s="1"/>
      <c r="H630" s="1"/>
      <c r="J630" s="1"/>
    </row>
    <row r="631" spans="5:10" x14ac:dyDescent="0.25">
      <c r="E631" s="1"/>
      <c r="F631" s="1"/>
      <c r="G631" s="1"/>
      <c r="H631" s="1"/>
      <c r="J631" s="1"/>
    </row>
    <row r="632" spans="5:10" x14ac:dyDescent="0.25">
      <c r="E632" s="1"/>
      <c r="F632" s="1"/>
      <c r="G632" s="1"/>
      <c r="H632" s="1"/>
      <c r="J632" s="1"/>
    </row>
    <row r="633" spans="5:10" x14ac:dyDescent="0.25">
      <c r="E633" s="1"/>
      <c r="F633" s="1"/>
      <c r="G633" s="1"/>
      <c r="H633" s="1"/>
      <c r="J633" s="1"/>
    </row>
    <row r="634" spans="5:10" x14ac:dyDescent="0.25">
      <c r="E634" s="1"/>
      <c r="F634" s="1"/>
      <c r="G634" s="1"/>
      <c r="H634" s="1"/>
      <c r="J634" s="1"/>
    </row>
    <row r="635" spans="5:10" x14ac:dyDescent="0.25">
      <c r="E635" s="1"/>
      <c r="F635" s="1"/>
      <c r="G635" s="1"/>
      <c r="H635" s="1"/>
      <c r="J635" s="1"/>
    </row>
    <row r="636" spans="5:10" x14ac:dyDescent="0.25">
      <c r="E636" s="1"/>
      <c r="F636" s="1"/>
      <c r="G636" s="1"/>
      <c r="H636" s="1"/>
      <c r="J636" s="1"/>
    </row>
    <row r="637" spans="5:10" x14ac:dyDescent="0.25">
      <c r="E637" s="1"/>
      <c r="F637" s="1"/>
      <c r="G637" s="1"/>
      <c r="H637" s="1"/>
      <c r="J637" s="1"/>
    </row>
    <row r="638" spans="5:10" x14ac:dyDescent="0.25">
      <c r="E638" s="1"/>
      <c r="F638" s="1"/>
      <c r="G638" s="1"/>
      <c r="H638" s="1"/>
      <c r="J638" s="1"/>
    </row>
    <row r="639" spans="5:10" x14ac:dyDescent="0.25">
      <c r="E639" s="1"/>
      <c r="F639" s="1"/>
      <c r="G639" s="1"/>
      <c r="H639" s="1"/>
      <c r="J639" s="1"/>
    </row>
    <row r="640" spans="5:10" ht="15" customHeight="1" x14ac:dyDescent="0.25">
      <c r="E640" s="1"/>
      <c r="F640" s="1"/>
      <c r="G640" s="1"/>
      <c r="H640" s="1"/>
      <c r="J640" s="1"/>
    </row>
    <row r="641" spans="5:10" ht="22.5" customHeight="1" x14ac:dyDescent="0.25">
      <c r="E641" s="1"/>
      <c r="F641" s="1"/>
      <c r="G641" s="1"/>
      <c r="H641" s="1"/>
      <c r="J641" s="1"/>
    </row>
    <row r="642" spans="5:10" ht="15" customHeight="1" x14ac:dyDescent="0.25">
      <c r="E642" s="1"/>
      <c r="F642" s="1"/>
      <c r="G642" s="1"/>
      <c r="H642" s="1"/>
      <c r="J642" s="1"/>
    </row>
    <row r="643" spans="5:10" ht="15" customHeight="1" x14ac:dyDescent="0.25">
      <c r="E643" s="1"/>
      <c r="F643" s="1"/>
      <c r="G643" s="1"/>
      <c r="H643" s="1"/>
      <c r="J643" s="1"/>
    </row>
    <row r="644" spans="5:10" ht="22.5" customHeight="1" x14ac:dyDescent="0.25">
      <c r="E644" s="1"/>
      <c r="F644" s="1"/>
      <c r="G644" s="1"/>
      <c r="H644" s="1"/>
      <c r="J644" s="1"/>
    </row>
    <row r="645" spans="5:10" ht="22.5" customHeight="1" x14ac:dyDescent="0.25">
      <c r="E645" s="1"/>
      <c r="F645" s="1"/>
      <c r="G645" s="1"/>
      <c r="H645" s="1"/>
      <c r="J645" s="1"/>
    </row>
    <row r="646" spans="5:10" ht="22.5" customHeight="1" x14ac:dyDescent="0.25">
      <c r="E646" s="1"/>
      <c r="F646" s="1"/>
      <c r="G646" s="1"/>
      <c r="H646" s="1"/>
      <c r="J646" s="1"/>
    </row>
    <row r="647" spans="5:10" ht="15" customHeight="1" x14ac:dyDescent="0.25">
      <c r="E647" s="1"/>
      <c r="F647" s="1"/>
      <c r="G647" s="1"/>
      <c r="H647" s="1"/>
      <c r="J647" s="1"/>
    </row>
    <row r="648" spans="5:10" ht="15" customHeight="1" x14ac:dyDescent="0.25">
      <c r="E648" s="1"/>
      <c r="F648" s="1"/>
      <c r="G648" s="1"/>
      <c r="H648" s="1"/>
      <c r="J648" s="1"/>
    </row>
    <row r="649" spans="5:10" ht="22.5" customHeight="1" x14ac:dyDescent="0.25">
      <c r="E649" s="1"/>
      <c r="F649" s="1"/>
      <c r="G649" s="1"/>
      <c r="H649" s="1"/>
      <c r="J649" s="1"/>
    </row>
    <row r="650" spans="5:10" ht="15" customHeight="1" x14ac:dyDescent="0.25">
      <c r="E650" s="1"/>
      <c r="F650" s="1"/>
      <c r="G650" s="1"/>
      <c r="H650" s="1"/>
      <c r="J650" s="1"/>
    </row>
    <row r="651" spans="5:10" ht="22.5" customHeight="1" x14ac:dyDescent="0.25">
      <c r="E651" s="1"/>
      <c r="F651" s="1"/>
      <c r="G651" s="1"/>
      <c r="H651" s="1"/>
      <c r="J651" s="1"/>
    </row>
    <row r="652" spans="5:10" ht="15" customHeight="1" x14ac:dyDescent="0.25">
      <c r="E652" s="1"/>
      <c r="F652" s="1"/>
      <c r="G652" s="1"/>
      <c r="H652" s="1"/>
      <c r="J652" s="1"/>
    </row>
    <row r="653" spans="5:10" ht="15" customHeight="1" x14ac:dyDescent="0.25">
      <c r="E653" s="1"/>
      <c r="F653" s="1"/>
      <c r="G653" s="1"/>
      <c r="H653" s="1"/>
      <c r="J653" s="1"/>
    </row>
    <row r="654" spans="5:10" ht="22.5" customHeight="1" x14ac:dyDescent="0.25">
      <c r="E654" s="1"/>
      <c r="F654" s="1"/>
      <c r="G654" s="1"/>
      <c r="H654" s="1"/>
      <c r="J654" s="1"/>
    </row>
    <row r="655" spans="5:10" ht="15" customHeight="1" x14ac:dyDescent="0.25">
      <c r="E655" s="1"/>
      <c r="F655" s="1"/>
      <c r="G655" s="1"/>
      <c r="H655" s="1"/>
      <c r="J655" s="1"/>
    </row>
    <row r="656" spans="5:10" ht="22.5" customHeight="1" x14ac:dyDescent="0.25">
      <c r="E656" s="1"/>
      <c r="F656" s="1"/>
      <c r="G656" s="1"/>
      <c r="H656" s="1"/>
      <c r="J656" s="1"/>
    </row>
    <row r="657" spans="5:10" ht="15" customHeight="1" x14ac:dyDescent="0.25">
      <c r="E657" s="1"/>
      <c r="F657" s="1"/>
      <c r="G657" s="1"/>
      <c r="H657" s="1"/>
      <c r="J657" s="1"/>
    </row>
    <row r="658" spans="5:10" ht="15" customHeight="1" x14ac:dyDescent="0.25">
      <c r="E658" s="1"/>
      <c r="F658" s="1"/>
      <c r="G658" s="1"/>
      <c r="H658" s="1"/>
      <c r="J658" s="1"/>
    </row>
    <row r="659" spans="5:10" ht="22.5" customHeight="1" x14ac:dyDescent="0.25">
      <c r="E659" s="1"/>
      <c r="F659" s="1"/>
      <c r="G659" s="1"/>
      <c r="H659" s="1"/>
      <c r="J659" s="1"/>
    </row>
    <row r="660" spans="5:10" ht="15" customHeight="1" x14ac:dyDescent="0.25">
      <c r="E660" s="1"/>
      <c r="F660" s="1"/>
      <c r="G660" s="1"/>
      <c r="H660" s="1"/>
      <c r="J660" s="1"/>
    </row>
    <row r="661" spans="5:10" ht="22.5" customHeight="1" x14ac:dyDescent="0.25">
      <c r="E661" s="1"/>
      <c r="F661" s="1"/>
      <c r="G661" s="1"/>
      <c r="H661" s="1"/>
      <c r="J661" s="1"/>
    </row>
    <row r="662" spans="5:10" ht="15" customHeight="1" x14ac:dyDescent="0.25">
      <c r="E662" s="1"/>
      <c r="F662" s="1"/>
      <c r="G662" s="1"/>
      <c r="H662" s="1"/>
      <c r="J662" s="1"/>
    </row>
    <row r="663" spans="5:10" ht="15" customHeight="1" x14ac:dyDescent="0.25">
      <c r="E663" s="1"/>
      <c r="F663" s="1"/>
      <c r="G663" s="1"/>
      <c r="H663" s="1"/>
      <c r="J663" s="1"/>
    </row>
    <row r="664" spans="5:10" ht="22.5" customHeight="1" x14ac:dyDescent="0.25">
      <c r="E664" s="1"/>
      <c r="F664" s="1"/>
      <c r="G664" s="1"/>
      <c r="H664" s="1"/>
      <c r="J664" s="1"/>
    </row>
    <row r="665" spans="5:10" ht="15" customHeight="1" x14ac:dyDescent="0.25">
      <c r="E665" s="1"/>
      <c r="F665" s="1"/>
      <c r="G665" s="1"/>
      <c r="H665" s="1"/>
      <c r="J665" s="1"/>
    </row>
    <row r="666" spans="5:10" ht="22.5" customHeight="1" x14ac:dyDescent="0.25">
      <c r="E666" s="1"/>
      <c r="F666" s="1"/>
      <c r="G666" s="1"/>
      <c r="H666" s="1"/>
      <c r="J666" s="1"/>
    </row>
    <row r="667" spans="5:10" ht="15" customHeight="1" x14ac:dyDescent="0.25">
      <c r="E667" s="1"/>
      <c r="F667" s="1"/>
      <c r="G667" s="1"/>
      <c r="H667" s="1"/>
      <c r="J667" s="1"/>
    </row>
    <row r="668" spans="5:10" ht="15" customHeight="1" x14ac:dyDescent="0.25">
      <c r="E668" s="1"/>
      <c r="F668" s="1"/>
      <c r="G668" s="1"/>
      <c r="H668" s="1"/>
      <c r="J668" s="1"/>
    </row>
    <row r="669" spans="5:10" ht="15" customHeight="1" x14ac:dyDescent="0.25">
      <c r="E669" s="1"/>
      <c r="F669" s="1"/>
      <c r="G669" s="1"/>
      <c r="H669" s="1"/>
      <c r="J669" s="1"/>
    </row>
    <row r="670" spans="5:10" ht="22.5" customHeight="1" x14ac:dyDescent="0.25">
      <c r="E670" s="1"/>
      <c r="F670" s="1"/>
      <c r="G670" s="1"/>
      <c r="H670" s="1"/>
      <c r="J670" s="1"/>
    </row>
    <row r="671" spans="5:10" ht="15" customHeight="1" x14ac:dyDescent="0.25">
      <c r="E671" s="1"/>
      <c r="F671" s="1"/>
      <c r="G671" s="1"/>
      <c r="H671" s="1"/>
      <c r="J671" s="1"/>
    </row>
    <row r="672" spans="5:10" ht="22.5" customHeight="1" x14ac:dyDescent="0.25">
      <c r="E672" s="1"/>
      <c r="F672" s="1"/>
      <c r="G672" s="1"/>
      <c r="H672" s="1"/>
      <c r="J672" s="1"/>
    </row>
    <row r="673" spans="5:10" ht="15" customHeight="1" x14ac:dyDescent="0.25">
      <c r="E673" s="1"/>
      <c r="F673" s="1"/>
      <c r="G673" s="1"/>
      <c r="H673" s="1"/>
      <c r="J673" s="1"/>
    </row>
    <row r="674" spans="5:10" ht="15" customHeight="1" x14ac:dyDescent="0.25">
      <c r="E674" s="1"/>
      <c r="F674" s="1"/>
      <c r="G674" s="1"/>
      <c r="H674" s="1"/>
      <c r="J674" s="1"/>
    </row>
    <row r="675" spans="5:10" ht="22.5" customHeight="1" x14ac:dyDescent="0.25">
      <c r="E675" s="1"/>
      <c r="F675" s="1"/>
      <c r="G675" s="1"/>
      <c r="H675" s="1"/>
      <c r="J675" s="1"/>
    </row>
    <row r="676" spans="5:10" ht="22.5" customHeight="1" x14ac:dyDescent="0.25">
      <c r="E676" s="1"/>
      <c r="F676" s="1"/>
      <c r="G676" s="1"/>
      <c r="H676" s="1"/>
      <c r="J676" s="1"/>
    </row>
    <row r="677" spans="5:10" ht="22.5" customHeight="1" x14ac:dyDescent="0.25">
      <c r="E677" s="1"/>
      <c r="F677" s="1"/>
      <c r="G677" s="1"/>
      <c r="H677" s="1"/>
      <c r="J677" s="1"/>
    </row>
    <row r="678" spans="5:10" ht="15" customHeight="1" x14ac:dyDescent="0.25">
      <c r="E678" s="1"/>
      <c r="F678" s="1"/>
      <c r="G678" s="1"/>
      <c r="H678" s="1"/>
      <c r="J678" s="1"/>
    </row>
    <row r="679" spans="5:10" ht="15" customHeight="1" x14ac:dyDescent="0.25">
      <c r="E679" s="1"/>
      <c r="F679" s="1"/>
      <c r="G679" s="1"/>
      <c r="H679" s="1"/>
      <c r="J679" s="1"/>
    </row>
    <row r="680" spans="5:10" ht="22.5" customHeight="1" x14ac:dyDescent="0.25">
      <c r="E680" s="1"/>
      <c r="F680" s="1"/>
      <c r="G680" s="1"/>
      <c r="H680" s="1"/>
      <c r="J680" s="1"/>
    </row>
    <row r="681" spans="5:10" ht="15" customHeight="1" x14ac:dyDescent="0.25">
      <c r="E681" s="1"/>
      <c r="F681" s="1"/>
      <c r="G681" s="1"/>
      <c r="H681" s="1"/>
      <c r="J681" s="1"/>
    </row>
    <row r="682" spans="5:10" ht="22.5" customHeight="1" x14ac:dyDescent="0.25">
      <c r="E682" s="1"/>
      <c r="F682" s="1"/>
      <c r="G682" s="1"/>
      <c r="H682" s="1"/>
      <c r="J682" s="1"/>
    </row>
    <row r="683" spans="5:10" ht="15" customHeight="1" x14ac:dyDescent="0.25">
      <c r="E683" s="1"/>
      <c r="F683" s="1"/>
      <c r="G683" s="1"/>
      <c r="H683" s="1"/>
      <c r="J683" s="1"/>
    </row>
    <row r="684" spans="5:10" ht="22.5" customHeight="1" x14ac:dyDescent="0.25">
      <c r="E684" s="1"/>
      <c r="F684" s="1"/>
      <c r="G684" s="1"/>
      <c r="H684" s="1"/>
      <c r="J684" s="1"/>
    </row>
    <row r="685" spans="5:10" ht="15" customHeight="1" x14ac:dyDescent="0.25">
      <c r="E685" s="1"/>
      <c r="F685" s="1"/>
      <c r="G685" s="1"/>
      <c r="H685" s="1"/>
      <c r="J685" s="1"/>
    </row>
    <row r="686" spans="5:10" ht="22.5" customHeight="1" x14ac:dyDescent="0.25">
      <c r="E686" s="1"/>
      <c r="F686" s="1"/>
      <c r="G686" s="1"/>
      <c r="H686" s="1"/>
      <c r="J686" s="1"/>
    </row>
    <row r="687" spans="5:10" ht="15" customHeight="1" x14ac:dyDescent="0.25">
      <c r="E687" s="1"/>
      <c r="F687" s="1"/>
      <c r="G687" s="1"/>
      <c r="H687" s="1"/>
      <c r="J687" s="1"/>
    </row>
    <row r="688" spans="5:10" ht="22.5" customHeight="1" x14ac:dyDescent="0.25">
      <c r="E688" s="1"/>
      <c r="F688" s="1"/>
      <c r="G688" s="1"/>
      <c r="H688" s="1"/>
      <c r="J688" s="1"/>
    </row>
    <row r="689" spans="5:10" ht="15" customHeight="1" x14ac:dyDescent="0.25">
      <c r="E689" s="1"/>
      <c r="F689" s="1"/>
      <c r="G689" s="1"/>
      <c r="H689" s="1"/>
      <c r="J689" s="1"/>
    </row>
    <row r="690" spans="5:10" ht="15" customHeight="1" x14ac:dyDescent="0.25">
      <c r="E690" s="1"/>
      <c r="F690" s="1"/>
      <c r="G690" s="1"/>
      <c r="H690" s="1"/>
      <c r="J690" s="1"/>
    </row>
    <row r="691" spans="5:10" ht="22.5" customHeight="1" x14ac:dyDescent="0.25">
      <c r="E691" s="1"/>
      <c r="F691" s="1"/>
      <c r="G691" s="1"/>
      <c r="H691" s="1"/>
      <c r="J691" s="1"/>
    </row>
    <row r="692" spans="5:10" ht="15" customHeight="1" x14ac:dyDescent="0.25">
      <c r="E692" s="1"/>
      <c r="F692" s="1"/>
      <c r="G692" s="1"/>
      <c r="H692" s="1"/>
      <c r="J692" s="1"/>
    </row>
    <row r="693" spans="5:10" ht="22.5" customHeight="1" x14ac:dyDescent="0.25">
      <c r="E693" s="1"/>
      <c r="F693" s="1"/>
      <c r="G693" s="1"/>
      <c r="H693" s="1"/>
      <c r="J693" s="1"/>
    </row>
    <row r="694" spans="5:10" ht="15" customHeight="1" x14ac:dyDescent="0.25">
      <c r="E694" s="1"/>
      <c r="F694" s="1"/>
      <c r="G694" s="1"/>
      <c r="H694" s="1"/>
      <c r="J694" s="1"/>
    </row>
    <row r="695" spans="5:10" ht="15" customHeight="1" x14ac:dyDescent="0.25">
      <c r="E695" s="1"/>
      <c r="F695" s="1"/>
      <c r="G695" s="1"/>
      <c r="H695" s="1"/>
      <c r="J695" s="1"/>
    </row>
    <row r="696" spans="5:10" ht="22.5" customHeight="1" x14ac:dyDescent="0.25">
      <c r="E696" s="1"/>
      <c r="F696" s="1"/>
      <c r="G696" s="1"/>
      <c r="H696" s="1"/>
      <c r="J696" s="1"/>
    </row>
    <row r="697" spans="5:10" ht="15" customHeight="1" x14ac:dyDescent="0.25">
      <c r="E697" s="1"/>
      <c r="F697" s="1"/>
      <c r="G697" s="1"/>
      <c r="H697" s="1"/>
      <c r="J697" s="1"/>
    </row>
    <row r="698" spans="5:10" ht="22.5" customHeight="1" x14ac:dyDescent="0.25">
      <c r="E698" s="1"/>
      <c r="F698" s="1"/>
      <c r="G698" s="1"/>
      <c r="H698" s="1"/>
      <c r="J698" s="1"/>
    </row>
    <row r="699" spans="5:10" ht="15" customHeight="1" x14ac:dyDescent="0.25">
      <c r="E699" s="1"/>
      <c r="F699" s="1"/>
      <c r="G699" s="1"/>
      <c r="H699" s="1"/>
      <c r="J699" s="1"/>
    </row>
    <row r="700" spans="5:10" ht="15" customHeight="1" x14ac:dyDescent="0.25">
      <c r="E700" s="1"/>
      <c r="F700" s="1"/>
      <c r="G700" s="1"/>
      <c r="H700" s="1"/>
      <c r="J700" s="1"/>
    </row>
    <row r="701" spans="5:10" ht="15" customHeight="1" x14ac:dyDescent="0.25">
      <c r="E701" s="1"/>
      <c r="F701" s="1"/>
      <c r="G701" s="1"/>
      <c r="H701" s="1"/>
      <c r="J701" s="1"/>
    </row>
    <row r="702" spans="5:10" ht="15" customHeight="1" x14ac:dyDescent="0.25">
      <c r="E702" s="1"/>
      <c r="F702" s="1"/>
      <c r="G702" s="1"/>
      <c r="H702" s="1"/>
      <c r="J702" s="1"/>
    </row>
    <row r="703" spans="5:10" ht="15" customHeight="1" x14ac:dyDescent="0.25">
      <c r="E703" s="1"/>
      <c r="F703" s="1"/>
      <c r="G703" s="1"/>
      <c r="H703" s="1"/>
      <c r="J703" s="1"/>
    </row>
    <row r="704" spans="5:10" ht="15" customHeight="1" x14ac:dyDescent="0.25">
      <c r="E704" s="1"/>
      <c r="F704" s="1"/>
      <c r="G704" s="1"/>
      <c r="H704" s="1"/>
      <c r="J704" s="1"/>
    </row>
    <row r="705" spans="5:10" ht="15" customHeight="1" x14ac:dyDescent="0.25">
      <c r="E705" s="1"/>
      <c r="F705" s="1"/>
      <c r="G705" s="1"/>
      <c r="H705" s="1"/>
      <c r="J705" s="1"/>
    </row>
    <row r="706" spans="5:10" ht="15" customHeight="1" x14ac:dyDescent="0.25">
      <c r="E706" s="1"/>
      <c r="F706" s="1"/>
      <c r="G706" s="1"/>
      <c r="H706" s="1"/>
      <c r="J706" s="1"/>
    </row>
    <row r="707" spans="5:10" ht="22.5" customHeight="1" x14ac:dyDescent="0.25">
      <c r="E707" s="1"/>
      <c r="F707" s="1"/>
      <c r="G707" s="1"/>
      <c r="H707" s="1"/>
      <c r="J707" s="1"/>
    </row>
    <row r="708" spans="5:10" ht="15" customHeight="1" x14ac:dyDescent="0.25">
      <c r="E708" s="1"/>
      <c r="F708" s="1"/>
      <c r="G708" s="1"/>
      <c r="H708" s="1"/>
      <c r="J708" s="1"/>
    </row>
    <row r="709" spans="5:10" ht="22.5" customHeight="1" x14ac:dyDescent="0.25">
      <c r="E709" s="1"/>
      <c r="F709" s="1"/>
      <c r="G709" s="1"/>
      <c r="H709" s="1"/>
      <c r="J709" s="1"/>
    </row>
    <row r="710" spans="5:10" ht="15" customHeight="1" x14ac:dyDescent="0.25">
      <c r="E710" s="1"/>
      <c r="F710" s="1"/>
      <c r="G710" s="1"/>
      <c r="H710" s="1"/>
      <c r="J710" s="1"/>
    </row>
    <row r="711" spans="5:10" ht="15" customHeight="1" x14ac:dyDescent="0.25">
      <c r="E711" s="1"/>
      <c r="F711" s="1"/>
      <c r="G711" s="1"/>
      <c r="H711" s="1"/>
      <c r="J711" s="1"/>
    </row>
    <row r="712" spans="5:10" ht="15" customHeight="1" x14ac:dyDescent="0.25">
      <c r="E712" s="1"/>
      <c r="F712" s="1"/>
      <c r="G712" s="1"/>
      <c r="H712" s="1"/>
      <c r="J712" s="1"/>
    </row>
    <row r="713" spans="5:10" ht="15" customHeight="1" x14ac:dyDescent="0.25">
      <c r="E713" s="1"/>
      <c r="F713" s="1"/>
      <c r="G713" s="1"/>
      <c r="H713" s="1"/>
      <c r="J713" s="1"/>
    </row>
    <row r="714" spans="5:10" ht="22.5" customHeight="1" x14ac:dyDescent="0.25">
      <c r="E714" s="1"/>
      <c r="F714" s="1"/>
      <c r="G714" s="1"/>
      <c r="H714" s="1"/>
      <c r="J714" s="1"/>
    </row>
    <row r="715" spans="5:10" ht="15" customHeight="1" x14ac:dyDescent="0.25">
      <c r="E715" s="1"/>
      <c r="F715" s="1"/>
      <c r="G715" s="1"/>
      <c r="H715" s="1"/>
      <c r="J715" s="1"/>
    </row>
    <row r="716" spans="5:10" ht="15" customHeight="1" x14ac:dyDescent="0.25">
      <c r="E716" s="1"/>
      <c r="F716" s="1"/>
      <c r="G716" s="1"/>
      <c r="H716" s="1"/>
      <c r="J716" s="1"/>
    </row>
    <row r="717" spans="5:10" ht="22.5" customHeight="1" x14ac:dyDescent="0.25">
      <c r="E717" s="1"/>
      <c r="F717" s="1"/>
      <c r="G717" s="1"/>
      <c r="H717" s="1"/>
      <c r="J717" s="1"/>
    </row>
    <row r="718" spans="5:10" ht="15" customHeight="1" x14ac:dyDescent="0.25">
      <c r="E718" s="1"/>
      <c r="F718" s="1"/>
      <c r="G718" s="1"/>
      <c r="H718" s="1"/>
      <c r="J718" s="1"/>
    </row>
    <row r="719" spans="5:10" ht="22.5" customHeight="1" x14ac:dyDescent="0.25">
      <c r="E719" s="1"/>
      <c r="F719" s="1"/>
      <c r="G719" s="1"/>
      <c r="H719" s="1"/>
      <c r="J719" s="1"/>
    </row>
    <row r="720" spans="5:10" ht="15" customHeight="1" x14ac:dyDescent="0.25">
      <c r="E720" s="1"/>
      <c r="F720" s="1"/>
      <c r="G720" s="1"/>
      <c r="H720" s="1"/>
      <c r="J720" s="1"/>
    </row>
    <row r="721" spans="5:10" ht="15" customHeight="1" x14ac:dyDescent="0.25">
      <c r="E721" s="1"/>
      <c r="F721" s="1"/>
      <c r="G721" s="1"/>
      <c r="H721" s="1"/>
      <c r="J721" s="1"/>
    </row>
    <row r="722" spans="5:10" ht="22.5" customHeight="1" x14ac:dyDescent="0.25">
      <c r="E722" s="1"/>
      <c r="F722" s="1"/>
      <c r="G722" s="1"/>
      <c r="H722" s="1"/>
      <c r="J722" s="1"/>
    </row>
    <row r="723" spans="5:10" ht="15" customHeight="1" x14ac:dyDescent="0.25">
      <c r="E723" s="1"/>
      <c r="F723" s="1"/>
      <c r="G723" s="1"/>
      <c r="H723" s="1"/>
      <c r="J723" s="1"/>
    </row>
    <row r="724" spans="5:10" ht="22.5" customHeight="1" x14ac:dyDescent="0.25">
      <c r="E724" s="1"/>
      <c r="F724" s="1"/>
      <c r="G724" s="1"/>
      <c r="H724" s="1"/>
      <c r="J724" s="1"/>
    </row>
    <row r="725" spans="5:10" ht="15" customHeight="1" x14ac:dyDescent="0.25">
      <c r="E725" s="1"/>
      <c r="F725" s="1"/>
      <c r="G725" s="1"/>
      <c r="H725" s="1"/>
      <c r="J725" s="1"/>
    </row>
    <row r="726" spans="5:10" ht="15" customHeight="1" x14ac:dyDescent="0.25">
      <c r="E726" s="1"/>
      <c r="F726" s="1"/>
      <c r="G726" s="1"/>
      <c r="H726" s="1"/>
      <c r="J726" s="1"/>
    </row>
    <row r="727" spans="5:10" ht="22.5" customHeight="1" x14ac:dyDescent="0.25">
      <c r="E727" s="1"/>
      <c r="F727" s="1"/>
      <c r="G727" s="1"/>
      <c r="H727" s="1"/>
      <c r="J727" s="1"/>
    </row>
    <row r="728" spans="5:10" ht="15" customHeight="1" x14ac:dyDescent="0.25">
      <c r="E728" s="1"/>
      <c r="F728" s="1"/>
      <c r="G728" s="1"/>
      <c r="H728" s="1"/>
      <c r="J728" s="1"/>
    </row>
    <row r="729" spans="5:10" ht="22.5" customHeight="1" x14ac:dyDescent="0.25">
      <c r="E729" s="1"/>
      <c r="F729" s="1"/>
      <c r="G729" s="1"/>
      <c r="H729" s="1"/>
      <c r="J729" s="1"/>
    </row>
    <row r="730" spans="5:10" ht="15" customHeight="1" x14ac:dyDescent="0.25">
      <c r="E730" s="1"/>
      <c r="F730" s="1"/>
      <c r="G730" s="1"/>
      <c r="H730" s="1"/>
      <c r="J730" s="1"/>
    </row>
    <row r="731" spans="5:10" ht="15" customHeight="1" x14ac:dyDescent="0.25">
      <c r="E731" s="1"/>
      <c r="F731" s="1"/>
      <c r="G731" s="1"/>
      <c r="H731" s="1"/>
      <c r="J731" s="1"/>
    </row>
    <row r="732" spans="5:10" ht="15" customHeight="1" x14ac:dyDescent="0.25">
      <c r="E732" s="1"/>
      <c r="F732" s="1"/>
      <c r="G732" s="1"/>
      <c r="H732" s="1"/>
      <c r="J732" s="1"/>
    </row>
    <row r="733" spans="5:10" ht="15" customHeight="1" x14ac:dyDescent="0.25">
      <c r="E733" s="1"/>
      <c r="F733" s="1"/>
      <c r="G733" s="1"/>
      <c r="H733" s="1"/>
      <c r="J733" s="1"/>
    </row>
    <row r="734" spans="5:10" ht="15" customHeight="1" x14ac:dyDescent="0.25">
      <c r="E734" s="1"/>
      <c r="F734" s="1"/>
      <c r="G734" s="1"/>
      <c r="H734" s="1"/>
      <c r="J734" s="1"/>
    </row>
    <row r="735" spans="5:10" ht="22.5" customHeight="1" x14ac:dyDescent="0.25">
      <c r="E735" s="1"/>
      <c r="F735" s="1"/>
      <c r="G735" s="1"/>
      <c r="H735" s="1"/>
      <c r="J735" s="1"/>
    </row>
    <row r="736" spans="5:10" ht="15" customHeight="1" x14ac:dyDescent="0.25">
      <c r="E736" s="1"/>
      <c r="F736" s="1"/>
      <c r="G736" s="1"/>
      <c r="H736" s="1"/>
      <c r="J736" s="1"/>
    </row>
    <row r="737" spans="5:10" ht="22.5" customHeight="1" x14ac:dyDescent="0.25">
      <c r="E737" s="1"/>
      <c r="F737" s="1"/>
      <c r="G737" s="1"/>
      <c r="H737" s="1"/>
      <c r="J737" s="1"/>
    </row>
    <row r="738" spans="5:10" ht="15" customHeight="1" x14ac:dyDescent="0.25">
      <c r="E738" s="1"/>
      <c r="F738" s="1"/>
      <c r="G738" s="1"/>
      <c r="H738" s="1"/>
      <c r="J738" s="1"/>
    </row>
    <row r="739" spans="5:10" ht="15" customHeight="1" x14ac:dyDescent="0.25">
      <c r="E739" s="1"/>
      <c r="F739" s="1"/>
      <c r="G739" s="1"/>
      <c r="H739" s="1"/>
      <c r="J739" s="1"/>
    </row>
    <row r="740" spans="5:10" ht="22.5" customHeight="1" x14ac:dyDescent="0.25">
      <c r="E740" s="1"/>
      <c r="F740" s="1"/>
      <c r="G740" s="1"/>
      <c r="H740" s="1"/>
      <c r="J740" s="1"/>
    </row>
    <row r="741" spans="5:10" ht="15" customHeight="1" x14ac:dyDescent="0.25">
      <c r="E741" s="1"/>
      <c r="F741" s="1"/>
      <c r="G741" s="1"/>
      <c r="H741" s="1"/>
      <c r="J741" s="1"/>
    </row>
    <row r="742" spans="5:10" ht="22.5" customHeight="1" x14ac:dyDescent="0.25">
      <c r="E742" s="1"/>
      <c r="F742" s="1"/>
      <c r="G742" s="1"/>
      <c r="H742" s="1"/>
      <c r="J742" s="1"/>
    </row>
    <row r="743" spans="5:10" ht="15" customHeight="1" x14ac:dyDescent="0.25">
      <c r="E743" s="1"/>
      <c r="F743" s="1"/>
      <c r="G743" s="1"/>
      <c r="H743" s="1"/>
      <c r="J743" s="1"/>
    </row>
    <row r="744" spans="5:10" ht="15" customHeight="1" x14ac:dyDescent="0.25">
      <c r="E744" s="1"/>
      <c r="F744" s="1"/>
      <c r="G744" s="1"/>
      <c r="H744" s="1"/>
      <c r="J744" s="1"/>
    </row>
    <row r="745" spans="5:10" ht="22.5" customHeight="1" x14ac:dyDescent="0.25">
      <c r="E745" s="1"/>
      <c r="F745" s="1"/>
      <c r="G745" s="1"/>
      <c r="H745" s="1"/>
      <c r="J745" s="1"/>
    </row>
    <row r="746" spans="5:10" ht="15" customHeight="1" x14ac:dyDescent="0.25">
      <c r="E746" s="1"/>
      <c r="F746" s="1"/>
      <c r="G746" s="1"/>
      <c r="H746" s="1"/>
      <c r="J746" s="1"/>
    </row>
    <row r="747" spans="5:10" ht="22.5" customHeight="1" x14ac:dyDescent="0.25">
      <c r="E747" s="1"/>
      <c r="F747" s="1"/>
      <c r="G747" s="1"/>
      <c r="H747" s="1"/>
      <c r="J747" s="1"/>
    </row>
    <row r="748" spans="5:10" ht="15" customHeight="1" x14ac:dyDescent="0.25">
      <c r="E748" s="1"/>
      <c r="F748" s="1"/>
      <c r="G748" s="1"/>
      <c r="H748" s="1"/>
      <c r="J748" s="1"/>
    </row>
    <row r="749" spans="5:10" ht="15" customHeight="1" x14ac:dyDescent="0.25">
      <c r="E749" s="1"/>
      <c r="F749" s="1"/>
      <c r="G749" s="1"/>
      <c r="H749" s="1"/>
      <c r="J749" s="1"/>
    </row>
    <row r="750" spans="5:10" ht="21" customHeight="1" x14ac:dyDescent="0.25">
      <c r="E750" s="1"/>
      <c r="F750" s="1"/>
      <c r="G750" s="1"/>
      <c r="H750" s="1"/>
      <c r="J750" s="1"/>
    </row>
    <row r="751" spans="5:10" ht="15" customHeight="1" x14ac:dyDescent="0.25">
      <c r="E751" s="1"/>
      <c r="F751" s="1"/>
      <c r="G751" s="1"/>
      <c r="H751" s="1"/>
      <c r="J751" s="1"/>
    </row>
    <row r="752" spans="5:10" ht="21" customHeight="1" x14ac:dyDescent="0.25">
      <c r="E752" s="1"/>
      <c r="F752" s="1"/>
      <c r="G752" s="1"/>
      <c r="H752" s="1"/>
      <c r="J752" s="1"/>
    </row>
    <row r="753" spans="5:10" ht="15" customHeight="1" x14ac:dyDescent="0.25">
      <c r="E753" s="1"/>
      <c r="F753" s="1"/>
      <c r="G753" s="1"/>
      <c r="H753" s="1"/>
      <c r="J753" s="1"/>
    </row>
    <row r="754" spans="5:10" ht="15" customHeight="1" x14ac:dyDescent="0.25">
      <c r="E754" s="1"/>
      <c r="F754" s="1"/>
      <c r="G754" s="1"/>
      <c r="H754" s="1"/>
      <c r="J754" s="1"/>
    </row>
    <row r="755" spans="5:10" ht="15" customHeight="1" x14ac:dyDescent="0.25">
      <c r="E755" s="1"/>
      <c r="F755" s="1"/>
      <c r="G755" s="1"/>
      <c r="H755" s="1"/>
      <c r="J755" s="1"/>
    </row>
    <row r="756" spans="5:10" ht="22.5" customHeight="1" x14ac:dyDescent="0.25">
      <c r="E756" s="1"/>
      <c r="F756" s="1"/>
      <c r="G756" s="1"/>
      <c r="H756" s="1"/>
      <c r="J756" s="1"/>
    </row>
    <row r="757" spans="5:10" ht="15" customHeight="1" x14ac:dyDescent="0.25">
      <c r="E757" s="1"/>
      <c r="F757" s="1"/>
      <c r="G757" s="1"/>
      <c r="H757" s="1"/>
      <c r="J757" s="1"/>
    </row>
    <row r="758" spans="5:10" ht="22.5" customHeight="1" x14ac:dyDescent="0.25">
      <c r="E758" s="1"/>
      <c r="F758" s="1"/>
      <c r="G758" s="1"/>
      <c r="H758" s="1"/>
      <c r="J758" s="1"/>
    </row>
    <row r="759" spans="5:10" ht="15" customHeight="1" x14ac:dyDescent="0.25">
      <c r="E759" s="1"/>
      <c r="F759" s="1"/>
      <c r="G759" s="1"/>
      <c r="H759" s="1"/>
      <c r="J759" s="1"/>
    </row>
    <row r="760" spans="5:10" ht="15" customHeight="1" x14ac:dyDescent="0.25">
      <c r="E760" s="1"/>
      <c r="F760" s="1"/>
      <c r="G760" s="1"/>
      <c r="H760" s="1"/>
      <c r="J760" s="1"/>
    </row>
    <row r="761" spans="5:10" ht="22.5" customHeight="1" x14ac:dyDescent="0.25">
      <c r="E761" s="1"/>
      <c r="F761" s="1"/>
      <c r="G761" s="1"/>
      <c r="H761" s="1"/>
      <c r="J761" s="1"/>
    </row>
    <row r="762" spans="5:10" ht="15" customHeight="1" x14ac:dyDescent="0.25">
      <c r="E762" s="1"/>
      <c r="F762" s="1"/>
      <c r="G762" s="1"/>
      <c r="H762" s="1"/>
      <c r="J762" s="1"/>
    </row>
    <row r="763" spans="5:10" ht="22.5" customHeight="1" x14ac:dyDescent="0.25">
      <c r="E763" s="1"/>
      <c r="F763" s="1"/>
      <c r="G763" s="1"/>
      <c r="H763" s="1"/>
      <c r="J763" s="1"/>
    </row>
    <row r="764" spans="5:10" ht="15" customHeight="1" x14ac:dyDescent="0.25">
      <c r="E764" s="1"/>
      <c r="F764" s="1"/>
      <c r="G764" s="1"/>
      <c r="H764" s="1"/>
      <c r="J764" s="1"/>
    </row>
    <row r="765" spans="5:10" ht="15" customHeight="1" x14ac:dyDescent="0.25">
      <c r="E765" s="1"/>
      <c r="F765" s="1"/>
      <c r="G765" s="1"/>
      <c r="H765" s="1"/>
      <c r="J765" s="1"/>
    </row>
    <row r="766" spans="5:10" ht="22.5" customHeight="1" x14ac:dyDescent="0.25">
      <c r="E766" s="1"/>
      <c r="F766" s="1"/>
      <c r="G766" s="1"/>
      <c r="H766" s="1"/>
      <c r="J766" s="1"/>
    </row>
    <row r="767" spans="5:10" ht="15" customHeight="1" x14ac:dyDescent="0.25">
      <c r="E767" s="1"/>
      <c r="F767" s="1"/>
      <c r="G767" s="1"/>
      <c r="H767" s="1"/>
      <c r="J767" s="1"/>
    </row>
    <row r="768" spans="5:10" ht="22.5" customHeight="1" x14ac:dyDescent="0.25">
      <c r="E768" s="1"/>
      <c r="F768" s="1"/>
      <c r="G768" s="1"/>
      <c r="H768" s="1"/>
      <c r="J768" s="1"/>
    </row>
    <row r="769" spans="5:10" ht="15" customHeight="1" x14ac:dyDescent="0.25">
      <c r="E769" s="1"/>
      <c r="F769" s="1"/>
      <c r="G769" s="1"/>
      <c r="H769" s="1"/>
      <c r="J769" s="1"/>
    </row>
    <row r="770" spans="5:10" ht="15" customHeight="1" x14ac:dyDescent="0.25">
      <c r="E770" s="1"/>
      <c r="F770" s="1"/>
      <c r="G770" s="1"/>
      <c r="H770" s="1"/>
      <c r="J770" s="1"/>
    </row>
    <row r="771" spans="5:10" ht="22.5" customHeight="1" x14ac:dyDescent="0.25">
      <c r="E771" s="1"/>
      <c r="F771" s="1"/>
      <c r="G771" s="1"/>
      <c r="H771" s="1"/>
      <c r="J771" s="1"/>
    </row>
    <row r="772" spans="5:10" ht="15" customHeight="1" x14ac:dyDescent="0.25">
      <c r="E772" s="1"/>
      <c r="F772" s="1"/>
      <c r="G772" s="1"/>
      <c r="H772" s="1"/>
      <c r="J772" s="1"/>
    </row>
    <row r="773" spans="5:10" ht="22.5" customHeight="1" x14ac:dyDescent="0.25">
      <c r="E773" s="1"/>
      <c r="F773" s="1"/>
      <c r="G773" s="1"/>
      <c r="H773" s="1"/>
      <c r="J773" s="1"/>
    </row>
    <row r="774" spans="5:10" ht="15" customHeight="1" x14ac:dyDescent="0.25">
      <c r="E774" s="1"/>
      <c r="F774" s="1"/>
      <c r="G774" s="1"/>
      <c r="H774" s="1"/>
      <c r="J774" s="1"/>
    </row>
    <row r="775" spans="5:10" ht="15" customHeight="1" x14ac:dyDescent="0.25">
      <c r="E775" s="1"/>
      <c r="F775" s="1"/>
      <c r="G775" s="1"/>
      <c r="H775" s="1"/>
      <c r="J775" s="1"/>
    </row>
    <row r="776" spans="5:10" ht="22.5" customHeight="1" x14ac:dyDescent="0.25">
      <c r="E776" s="1"/>
      <c r="F776" s="1"/>
      <c r="G776" s="1"/>
      <c r="H776" s="1"/>
      <c r="J776" s="1"/>
    </row>
    <row r="777" spans="5:10" ht="15" customHeight="1" x14ac:dyDescent="0.25">
      <c r="E777" s="1"/>
      <c r="F777" s="1"/>
      <c r="G777" s="1"/>
      <c r="H777" s="1"/>
      <c r="J777" s="1"/>
    </row>
    <row r="778" spans="5:10" ht="22.5" customHeight="1" x14ac:dyDescent="0.25">
      <c r="E778" s="1"/>
      <c r="F778" s="1"/>
      <c r="G778" s="1"/>
      <c r="H778" s="1"/>
      <c r="J778" s="1"/>
    </row>
    <row r="779" spans="5:10" ht="15" customHeight="1" x14ac:dyDescent="0.25">
      <c r="E779" s="1"/>
      <c r="F779" s="1"/>
      <c r="G779" s="1"/>
      <c r="H779" s="1"/>
      <c r="J779" s="1"/>
    </row>
    <row r="780" spans="5:10" ht="15" customHeight="1" x14ac:dyDescent="0.25">
      <c r="E780" s="1"/>
      <c r="F780" s="1"/>
      <c r="G780" s="1"/>
      <c r="H780" s="1"/>
      <c r="J780" s="1"/>
    </row>
    <row r="781" spans="5:10" ht="22.5" customHeight="1" x14ac:dyDescent="0.25">
      <c r="E781" s="1"/>
      <c r="F781" s="1"/>
      <c r="G781" s="1"/>
      <c r="H781" s="1"/>
      <c r="J781" s="1"/>
    </row>
    <row r="782" spans="5:10" ht="15" customHeight="1" x14ac:dyDescent="0.25">
      <c r="E782" s="1"/>
      <c r="F782" s="1"/>
      <c r="G782" s="1"/>
      <c r="H782" s="1"/>
      <c r="J782" s="1"/>
    </row>
    <row r="783" spans="5:10" ht="15" customHeight="1" x14ac:dyDescent="0.25">
      <c r="E783" s="1"/>
      <c r="F783" s="1"/>
      <c r="G783" s="1"/>
      <c r="H783" s="1"/>
      <c r="J783" s="1"/>
    </row>
    <row r="784" spans="5:10" ht="15" customHeight="1" x14ac:dyDescent="0.25">
      <c r="E784" s="1"/>
      <c r="F784" s="1"/>
      <c r="G784" s="1"/>
      <c r="H784" s="1"/>
      <c r="J784" s="1"/>
    </row>
    <row r="785" spans="5:10" ht="15" customHeight="1" x14ac:dyDescent="0.25">
      <c r="E785" s="1"/>
      <c r="F785" s="1"/>
      <c r="G785" s="1"/>
      <c r="H785" s="1"/>
      <c r="J785" s="1"/>
    </row>
    <row r="786" spans="5:10" ht="15" customHeight="1" x14ac:dyDescent="0.25">
      <c r="E786" s="1"/>
      <c r="F786" s="1"/>
      <c r="G786" s="1"/>
      <c r="H786" s="1"/>
      <c r="J786" s="1"/>
    </row>
    <row r="787" spans="5:10" ht="15" customHeight="1" x14ac:dyDescent="0.25">
      <c r="E787" s="1"/>
      <c r="F787" s="1"/>
      <c r="G787" s="1"/>
      <c r="H787" s="1"/>
      <c r="J787" s="1"/>
    </row>
    <row r="788" spans="5:10" ht="15" customHeight="1" x14ac:dyDescent="0.25">
      <c r="E788" s="1"/>
      <c r="F788" s="1"/>
      <c r="G788" s="1"/>
      <c r="H788" s="1"/>
      <c r="J788" s="1"/>
    </row>
    <row r="789" spans="5:10" ht="15" customHeight="1" x14ac:dyDescent="0.25">
      <c r="E789" s="1"/>
      <c r="F789" s="1"/>
      <c r="G789" s="1"/>
      <c r="H789" s="1"/>
      <c r="J789" s="1"/>
    </row>
    <row r="790" spans="5:10" ht="22.5" customHeight="1" x14ac:dyDescent="0.25">
      <c r="E790" s="1"/>
      <c r="F790" s="1"/>
      <c r="G790" s="1"/>
      <c r="H790" s="1"/>
      <c r="J790" s="1"/>
    </row>
    <row r="791" spans="5:10" ht="15" customHeight="1" x14ac:dyDescent="0.25">
      <c r="E791" s="1"/>
      <c r="F791" s="1"/>
      <c r="G791" s="1"/>
      <c r="H791" s="1"/>
      <c r="J791" s="1"/>
    </row>
    <row r="792" spans="5:10" ht="15" customHeight="1" x14ac:dyDescent="0.25">
      <c r="E792" s="1"/>
      <c r="F792" s="1"/>
      <c r="G792" s="1"/>
      <c r="H792" s="1"/>
      <c r="J792" s="1"/>
    </row>
    <row r="793" spans="5:10" ht="15" customHeight="1" x14ac:dyDescent="0.25">
      <c r="E793" s="1"/>
      <c r="F793" s="1"/>
      <c r="G793" s="1"/>
      <c r="H793" s="1"/>
      <c r="J793" s="1"/>
    </row>
    <row r="794" spans="5:10" ht="15" customHeight="1" x14ac:dyDescent="0.25">
      <c r="E794" s="1"/>
      <c r="F794" s="1"/>
      <c r="G794" s="1"/>
      <c r="H794" s="1"/>
      <c r="J794" s="1"/>
    </row>
    <row r="795" spans="5:10" ht="15" customHeight="1" x14ac:dyDescent="0.25">
      <c r="E795" s="1"/>
      <c r="F795" s="1"/>
      <c r="G795" s="1"/>
      <c r="H795" s="1"/>
      <c r="J795" s="1"/>
    </row>
    <row r="796" spans="5:10" ht="21" customHeight="1" x14ac:dyDescent="0.25">
      <c r="E796" s="1"/>
      <c r="F796" s="1"/>
      <c r="G796" s="1"/>
      <c r="H796" s="1"/>
      <c r="J796" s="1"/>
    </row>
    <row r="797" spans="5:10" ht="15" customHeight="1" x14ac:dyDescent="0.25">
      <c r="E797" s="1"/>
      <c r="F797" s="1"/>
      <c r="G797" s="1"/>
      <c r="H797" s="1"/>
      <c r="J797" s="1"/>
    </row>
    <row r="798" spans="5:10" ht="21" customHeight="1" x14ac:dyDescent="0.25">
      <c r="E798" s="1"/>
      <c r="F798" s="1"/>
      <c r="G798" s="1"/>
      <c r="H798" s="1"/>
      <c r="J798" s="1"/>
    </row>
    <row r="799" spans="5:10" ht="15" customHeight="1" x14ac:dyDescent="0.25">
      <c r="E799" s="1"/>
      <c r="F799" s="1"/>
      <c r="G799" s="1"/>
      <c r="H799" s="1"/>
      <c r="J799" s="1"/>
    </row>
    <row r="800" spans="5:10" ht="15" customHeight="1" x14ac:dyDescent="0.25">
      <c r="E800" s="1"/>
      <c r="F800" s="1"/>
      <c r="G800" s="1"/>
      <c r="H800" s="1"/>
      <c r="J800" s="1"/>
    </row>
    <row r="801" spans="5:10" ht="22.5" customHeight="1" x14ac:dyDescent="0.25">
      <c r="E801" s="1"/>
      <c r="F801" s="1"/>
      <c r="G801" s="1"/>
      <c r="H801" s="1"/>
      <c r="J801" s="1"/>
    </row>
    <row r="802" spans="5:10" ht="15" customHeight="1" x14ac:dyDescent="0.25">
      <c r="E802" s="1"/>
      <c r="F802" s="1"/>
      <c r="G802" s="1"/>
      <c r="H802" s="1"/>
      <c r="J802" s="1"/>
    </row>
    <row r="803" spans="5:10" ht="22.5" customHeight="1" x14ac:dyDescent="0.25">
      <c r="E803" s="1"/>
      <c r="F803" s="1"/>
      <c r="G803" s="1"/>
      <c r="H803" s="1"/>
      <c r="J803" s="1"/>
    </row>
    <row r="804" spans="5:10" ht="22.5" customHeight="1" x14ac:dyDescent="0.25">
      <c r="E804" s="1"/>
      <c r="F804" s="1"/>
      <c r="G804" s="1"/>
      <c r="H804" s="1"/>
      <c r="J804" s="1"/>
    </row>
    <row r="805" spans="5:10" ht="15" customHeight="1" x14ac:dyDescent="0.25">
      <c r="E805" s="1"/>
      <c r="F805" s="1"/>
      <c r="G805" s="1"/>
      <c r="H805" s="1"/>
      <c r="J805" s="1"/>
    </row>
    <row r="806" spans="5:10" ht="15" customHeight="1" x14ac:dyDescent="0.25">
      <c r="E806" s="1"/>
      <c r="F806" s="1"/>
      <c r="G806" s="1"/>
      <c r="H806" s="1"/>
      <c r="J806" s="1"/>
    </row>
    <row r="807" spans="5:10" ht="22.5" customHeight="1" x14ac:dyDescent="0.25">
      <c r="E807" s="1"/>
      <c r="F807" s="1"/>
      <c r="G807" s="1"/>
      <c r="H807" s="1"/>
      <c r="J807" s="1"/>
    </row>
    <row r="808" spans="5:10" ht="15" customHeight="1" x14ac:dyDescent="0.25">
      <c r="E808" s="1"/>
      <c r="F808" s="1"/>
      <c r="G808" s="1"/>
      <c r="H808" s="1"/>
      <c r="J808" s="1"/>
    </row>
    <row r="809" spans="5:10" ht="22.5" customHeight="1" x14ac:dyDescent="0.25">
      <c r="E809" s="1"/>
      <c r="F809" s="1"/>
      <c r="G809" s="1"/>
      <c r="H809" s="1"/>
      <c r="J809" s="1"/>
    </row>
    <row r="810" spans="5:10" ht="22.5" customHeight="1" x14ac:dyDescent="0.25">
      <c r="E810" s="1"/>
      <c r="F810" s="1"/>
      <c r="G810" s="1"/>
      <c r="H810" s="1"/>
      <c r="J810" s="1"/>
    </row>
    <row r="811" spans="5:10" ht="15" customHeight="1" x14ac:dyDescent="0.25">
      <c r="E811" s="1"/>
      <c r="F811" s="1"/>
      <c r="G811" s="1"/>
      <c r="H811" s="1"/>
      <c r="J811" s="1"/>
    </row>
    <row r="812" spans="5:10" ht="22.5" customHeight="1" x14ac:dyDescent="0.25">
      <c r="E812" s="1"/>
      <c r="F812" s="1"/>
      <c r="G812" s="1"/>
      <c r="H812" s="1"/>
      <c r="J812" s="1"/>
    </row>
    <row r="813" spans="5:10" ht="15" customHeight="1" x14ac:dyDescent="0.25">
      <c r="E813" s="1"/>
      <c r="F813" s="1"/>
      <c r="G813" s="1"/>
      <c r="H813" s="1"/>
      <c r="J813" s="1"/>
    </row>
    <row r="814" spans="5:10" ht="22.5" customHeight="1" x14ac:dyDescent="0.25">
      <c r="E814" s="1"/>
      <c r="F814" s="1"/>
      <c r="G814" s="1"/>
      <c r="H814" s="1"/>
      <c r="J814" s="1"/>
    </row>
    <row r="815" spans="5:10" ht="22.5" customHeight="1" x14ac:dyDescent="0.25">
      <c r="E815" s="1"/>
      <c r="F815" s="1"/>
      <c r="G815" s="1"/>
      <c r="H815" s="1"/>
      <c r="J815" s="1"/>
    </row>
    <row r="816" spans="5:10" ht="15" customHeight="1" x14ac:dyDescent="0.25">
      <c r="E816" s="1"/>
      <c r="F816" s="1"/>
      <c r="G816" s="1"/>
      <c r="H816" s="1"/>
      <c r="J816" s="1"/>
    </row>
    <row r="817" spans="5:10" ht="22.5" customHeight="1" x14ac:dyDescent="0.25">
      <c r="E817" s="1"/>
      <c r="F817" s="1"/>
      <c r="G817" s="1"/>
      <c r="H817" s="1"/>
      <c r="J817" s="1"/>
    </row>
    <row r="818" spans="5:10" ht="15" customHeight="1" x14ac:dyDescent="0.25">
      <c r="E818" s="1"/>
      <c r="F818" s="1"/>
      <c r="G818" s="1"/>
      <c r="H818" s="1"/>
      <c r="J818" s="1"/>
    </row>
    <row r="819" spans="5:10" ht="22.5" customHeight="1" x14ac:dyDescent="0.25">
      <c r="E819" s="1"/>
      <c r="F819" s="1"/>
      <c r="G819" s="1"/>
      <c r="H819" s="1"/>
      <c r="J819" s="1"/>
    </row>
    <row r="820" spans="5:10" ht="22.5" customHeight="1" x14ac:dyDescent="0.25">
      <c r="E820" s="1"/>
      <c r="F820" s="1"/>
      <c r="G820" s="1"/>
      <c r="H820" s="1"/>
      <c r="J820" s="1"/>
    </row>
    <row r="821" spans="5:10" ht="15" customHeight="1" x14ac:dyDescent="0.25">
      <c r="E821" s="1"/>
      <c r="F821" s="1"/>
      <c r="G821" s="1"/>
      <c r="H821" s="1"/>
      <c r="J821" s="1"/>
    </row>
    <row r="822" spans="5:10" ht="22.5" customHeight="1" x14ac:dyDescent="0.25">
      <c r="E822" s="1"/>
      <c r="F822" s="1"/>
      <c r="G822" s="1"/>
      <c r="H822" s="1"/>
      <c r="J822" s="1"/>
    </row>
    <row r="823" spans="5:10" ht="15" customHeight="1" x14ac:dyDescent="0.25">
      <c r="E823" s="1"/>
      <c r="F823" s="1"/>
      <c r="G823" s="1"/>
      <c r="H823" s="1"/>
      <c r="J823" s="1"/>
    </row>
    <row r="824" spans="5:10" ht="22.5" customHeight="1" x14ac:dyDescent="0.25">
      <c r="E824" s="1"/>
      <c r="F824" s="1"/>
      <c r="G824" s="1"/>
      <c r="H824" s="1"/>
      <c r="J824" s="1"/>
    </row>
    <row r="825" spans="5:10" ht="22.5" customHeight="1" x14ac:dyDescent="0.25">
      <c r="E825" s="1"/>
      <c r="F825" s="1"/>
      <c r="G825" s="1"/>
      <c r="H825" s="1"/>
      <c r="J825" s="1"/>
    </row>
    <row r="826" spans="5:10" ht="15" customHeight="1" x14ac:dyDescent="0.25">
      <c r="E826" s="1"/>
      <c r="F826" s="1"/>
      <c r="G826" s="1"/>
      <c r="H826" s="1"/>
      <c r="J826" s="1"/>
    </row>
    <row r="827" spans="5:10" ht="21" customHeight="1" x14ac:dyDescent="0.25">
      <c r="E827" s="1"/>
      <c r="F827" s="1"/>
      <c r="G827" s="1"/>
      <c r="H827" s="1"/>
      <c r="J827" s="1"/>
    </row>
    <row r="828" spans="5:10" ht="15" customHeight="1" x14ac:dyDescent="0.25">
      <c r="E828" s="1"/>
      <c r="F828" s="1"/>
      <c r="G828" s="1"/>
      <c r="H828" s="1"/>
      <c r="J828" s="1"/>
    </row>
    <row r="829" spans="5:10" ht="21" customHeight="1" x14ac:dyDescent="0.25">
      <c r="E829" s="1"/>
      <c r="F829" s="1"/>
      <c r="G829" s="1"/>
      <c r="H829" s="1"/>
      <c r="J829" s="1"/>
    </row>
    <row r="830" spans="5:10" ht="21" customHeight="1" x14ac:dyDescent="0.25">
      <c r="E830" s="1"/>
      <c r="F830" s="1"/>
      <c r="G830" s="1"/>
      <c r="H830" s="1"/>
      <c r="J830" s="1"/>
    </row>
    <row r="831" spans="5:10" ht="15" customHeight="1" x14ac:dyDescent="0.25">
      <c r="E831" s="1"/>
      <c r="F831" s="1"/>
      <c r="G831" s="1"/>
      <c r="H831" s="1"/>
      <c r="J831" s="1"/>
    </row>
    <row r="832" spans="5:10" ht="15" customHeight="1" x14ac:dyDescent="0.25">
      <c r="E832" s="1"/>
      <c r="F832" s="1"/>
      <c r="G832" s="1"/>
      <c r="H832" s="1"/>
      <c r="J832" s="1"/>
    </row>
    <row r="833" spans="5:10" ht="22.5" customHeight="1" x14ac:dyDescent="0.25">
      <c r="E833" s="1"/>
      <c r="F833" s="1"/>
      <c r="G833" s="1"/>
      <c r="H833" s="1"/>
      <c r="J833" s="1"/>
    </row>
    <row r="834" spans="5:10" ht="15" customHeight="1" x14ac:dyDescent="0.25">
      <c r="E834" s="1"/>
      <c r="F834" s="1"/>
      <c r="G834" s="1"/>
      <c r="H834" s="1"/>
      <c r="J834" s="1"/>
    </row>
    <row r="835" spans="5:10" ht="22.5" customHeight="1" x14ac:dyDescent="0.25">
      <c r="E835" s="1"/>
      <c r="F835" s="1"/>
      <c r="G835" s="1"/>
      <c r="H835" s="1"/>
      <c r="J835" s="1"/>
    </row>
    <row r="836" spans="5:10" ht="15" customHeight="1" x14ac:dyDescent="0.25">
      <c r="E836" s="1"/>
      <c r="F836" s="1"/>
      <c r="G836" s="1"/>
      <c r="H836" s="1"/>
      <c r="J836" s="1"/>
    </row>
    <row r="837" spans="5:10" ht="15" customHeight="1" x14ac:dyDescent="0.25">
      <c r="E837" s="1"/>
      <c r="F837" s="1"/>
      <c r="G837" s="1"/>
      <c r="H837" s="1"/>
      <c r="J837" s="1"/>
    </row>
    <row r="838" spans="5:10" ht="21" customHeight="1" x14ac:dyDescent="0.25">
      <c r="E838" s="1"/>
      <c r="F838" s="1"/>
      <c r="G838" s="1"/>
      <c r="H838" s="1"/>
      <c r="J838" s="1"/>
    </row>
    <row r="839" spans="5:10" ht="15" customHeight="1" x14ac:dyDescent="0.25">
      <c r="E839" s="1"/>
      <c r="F839" s="1"/>
      <c r="G839" s="1"/>
      <c r="H839" s="1"/>
      <c r="J839" s="1"/>
    </row>
    <row r="840" spans="5:10" ht="21" customHeight="1" x14ac:dyDescent="0.25">
      <c r="E840" s="1"/>
      <c r="F840" s="1"/>
      <c r="G840" s="1"/>
      <c r="H840" s="1"/>
      <c r="J840" s="1"/>
    </row>
    <row r="841" spans="5:10" ht="15" customHeight="1" x14ac:dyDescent="0.25">
      <c r="E841" s="1"/>
      <c r="F841" s="1"/>
      <c r="G841" s="1"/>
      <c r="H841" s="1"/>
      <c r="J841" s="1"/>
    </row>
    <row r="842" spans="5:10" ht="21" customHeight="1" x14ac:dyDescent="0.25">
      <c r="E842" s="1"/>
      <c r="F842" s="1"/>
      <c r="G842" s="1"/>
      <c r="H842" s="1"/>
      <c r="J842" s="1"/>
    </row>
    <row r="843" spans="5:10" ht="15" customHeight="1" x14ac:dyDescent="0.25">
      <c r="E843" s="1"/>
      <c r="F843" s="1"/>
      <c r="G843" s="1"/>
      <c r="H843" s="1"/>
      <c r="J843" s="1"/>
    </row>
    <row r="844" spans="5:10" ht="21" customHeight="1" x14ac:dyDescent="0.25">
      <c r="E844" s="1"/>
      <c r="F844" s="1"/>
      <c r="G844" s="1"/>
      <c r="H844" s="1"/>
      <c r="J844" s="1"/>
    </row>
    <row r="845" spans="5:10" ht="15" customHeight="1" x14ac:dyDescent="0.25">
      <c r="E845" s="1"/>
      <c r="F845" s="1"/>
      <c r="G845" s="1"/>
      <c r="H845" s="1"/>
      <c r="J845" s="1"/>
    </row>
    <row r="846" spans="5:10" ht="15" customHeight="1" x14ac:dyDescent="0.25">
      <c r="E846" s="1"/>
      <c r="F846" s="1"/>
      <c r="G846" s="1"/>
      <c r="H846" s="1"/>
      <c r="J846" s="1"/>
    </row>
    <row r="847" spans="5:10" ht="15" customHeight="1" x14ac:dyDescent="0.25">
      <c r="E847" s="1"/>
      <c r="F847" s="1"/>
      <c r="G847" s="1"/>
      <c r="H847" s="1"/>
      <c r="J847" s="1"/>
    </row>
    <row r="848" spans="5:10" ht="15" customHeight="1" x14ac:dyDescent="0.25">
      <c r="E848" s="1"/>
      <c r="F848" s="1"/>
      <c r="G848" s="1"/>
      <c r="H848" s="1"/>
      <c r="J848" s="1"/>
    </row>
    <row r="849" spans="5:10" ht="22.5" customHeight="1" x14ac:dyDescent="0.25">
      <c r="E849" s="1"/>
      <c r="F849" s="1"/>
      <c r="G849" s="1"/>
      <c r="H849" s="1"/>
      <c r="J849" s="1"/>
    </row>
    <row r="850" spans="5:10" ht="15" customHeight="1" x14ac:dyDescent="0.25">
      <c r="E850" s="1"/>
      <c r="F850" s="1"/>
      <c r="G850" s="1"/>
      <c r="H850" s="1"/>
      <c r="J850" s="1"/>
    </row>
    <row r="851" spans="5:10" ht="15" customHeight="1" x14ac:dyDescent="0.25">
      <c r="E851" s="1"/>
      <c r="F851" s="1"/>
      <c r="G851" s="1"/>
      <c r="H851" s="1"/>
      <c r="J851" s="1"/>
    </row>
    <row r="852" spans="5:10" ht="15" customHeight="1" x14ac:dyDescent="0.25">
      <c r="E852" s="1"/>
      <c r="F852" s="1"/>
      <c r="G852" s="1"/>
      <c r="H852" s="1"/>
      <c r="J852" s="1"/>
    </row>
    <row r="853" spans="5:10" ht="15" customHeight="1" x14ac:dyDescent="0.25">
      <c r="E853" s="1"/>
      <c r="F853" s="1"/>
      <c r="G853" s="1"/>
      <c r="H853" s="1"/>
      <c r="J853" s="1"/>
    </row>
    <row r="854" spans="5:10" ht="15" customHeight="1" x14ac:dyDescent="0.25">
      <c r="E854" s="1"/>
      <c r="F854" s="1"/>
      <c r="G854" s="1"/>
      <c r="H854" s="1"/>
      <c r="J854" s="1"/>
    </row>
    <row r="855" spans="5:10" ht="15" customHeight="1" x14ac:dyDescent="0.25">
      <c r="E855" s="1"/>
      <c r="F855" s="1"/>
      <c r="G855" s="1"/>
      <c r="H855" s="1"/>
      <c r="J855" s="1"/>
    </row>
    <row r="856" spans="5:10" ht="15" customHeight="1" x14ac:dyDescent="0.25">
      <c r="E856" s="1"/>
      <c r="F856" s="1"/>
      <c r="G856" s="1"/>
      <c r="H856" s="1"/>
      <c r="J856" s="1"/>
    </row>
    <row r="857" spans="5:10" ht="15" customHeight="1" x14ac:dyDescent="0.25">
      <c r="E857" s="1"/>
      <c r="F857" s="1"/>
      <c r="G857" s="1"/>
      <c r="H857" s="1"/>
      <c r="J857" s="1"/>
    </row>
    <row r="858" spans="5:10" ht="15" customHeight="1" x14ac:dyDescent="0.25">
      <c r="E858" s="1"/>
      <c r="F858" s="1"/>
      <c r="G858" s="1"/>
      <c r="H858" s="1"/>
      <c r="J858" s="1"/>
    </row>
    <row r="859" spans="5:10" ht="15" customHeight="1" x14ac:dyDescent="0.25">
      <c r="E859" s="1"/>
      <c r="F859" s="1"/>
      <c r="G859" s="1"/>
      <c r="H859" s="1"/>
      <c r="J859" s="1"/>
    </row>
    <row r="860" spans="5:10" ht="15" customHeight="1" x14ac:dyDescent="0.25">
      <c r="E860" s="1"/>
      <c r="F860" s="1"/>
      <c r="G860" s="1"/>
      <c r="H860" s="1"/>
      <c r="J860" s="1"/>
    </row>
    <row r="861" spans="5:10" ht="15" customHeight="1" x14ac:dyDescent="0.25">
      <c r="E861" s="1"/>
      <c r="F861" s="1"/>
      <c r="G861" s="1"/>
      <c r="H861" s="1"/>
      <c r="J861" s="1"/>
    </row>
    <row r="862" spans="5:10" ht="15" customHeight="1" x14ac:dyDescent="0.25">
      <c r="E862" s="1"/>
      <c r="F862" s="1"/>
      <c r="G862" s="1"/>
      <c r="H862" s="1"/>
      <c r="J862" s="1"/>
    </row>
    <row r="863" spans="5:10" ht="15" customHeight="1" x14ac:dyDescent="0.25">
      <c r="E863" s="1"/>
      <c r="F863" s="1"/>
      <c r="G863" s="1"/>
      <c r="H863" s="1"/>
      <c r="J863" s="1"/>
    </row>
    <row r="864" spans="5:10" ht="15" customHeight="1" x14ac:dyDescent="0.25">
      <c r="E864" s="1"/>
      <c r="F864" s="1"/>
      <c r="G864" s="1"/>
      <c r="H864" s="1"/>
      <c r="J864" s="1"/>
    </row>
    <row r="865" spans="5:10" ht="15" customHeight="1" x14ac:dyDescent="0.25">
      <c r="E865" s="1"/>
      <c r="F865" s="1"/>
      <c r="G865" s="1"/>
      <c r="H865" s="1"/>
      <c r="J865" s="1"/>
    </row>
    <row r="866" spans="5:10" ht="15" customHeight="1" x14ac:dyDescent="0.25">
      <c r="E866" s="1"/>
      <c r="F866" s="1"/>
      <c r="G866" s="1"/>
      <c r="H866" s="1"/>
      <c r="J866" s="1"/>
    </row>
    <row r="867" spans="5:10" ht="15" customHeight="1" x14ac:dyDescent="0.25">
      <c r="E867" s="1"/>
      <c r="F867" s="1"/>
      <c r="G867" s="1"/>
      <c r="H867" s="1"/>
      <c r="J867" s="1"/>
    </row>
    <row r="868" spans="5:10" ht="15" customHeight="1" x14ac:dyDescent="0.25">
      <c r="E868" s="1"/>
      <c r="F868" s="1"/>
      <c r="G868" s="1"/>
      <c r="H868" s="1"/>
      <c r="J868" s="1"/>
    </row>
    <row r="869" spans="5:10" ht="15" customHeight="1" x14ac:dyDescent="0.25">
      <c r="E869" s="1"/>
      <c r="F869" s="1"/>
      <c r="G869" s="1"/>
      <c r="H869" s="1"/>
      <c r="J869" s="1"/>
    </row>
    <row r="870" spans="5:10" ht="15" customHeight="1" x14ac:dyDescent="0.25">
      <c r="E870" s="1"/>
      <c r="F870" s="1"/>
      <c r="G870" s="1"/>
      <c r="H870" s="1"/>
      <c r="J870" s="1"/>
    </row>
    <row r="871" spans="5:10" ht="15" customHeight="1" x14ac:dyDescent="0.25">
      <c r="E871" s="1"/>
      <c r="F871" s="1"/>
      <c r="G871" s="1"/>
      <c r="H871" s="1"/>
      <c r="J871" s="1"/>
    </row>
    <row r="872" spans="5:10" ht="15" customHeight="1" x14ac:dyDescent="0.25">
      <c r="E872" s="1"/>
      <c r="F872" s="1"/>
      <c r="G872" s="1"/>
      <c r="H872" s="1"/>
      <c r="J872" s="1"/>
    </row>
    <row r="873" spans="5:10" ht="15" customHeight="1" x14ac:dyDescent="0.25">
      <c r="E873" s="1"/>
      <c r="F873" s="1"/>
      <c r="G873" s="1"/>
      <c r="H873" s="1"/>
      <c r="J873" s="1"/>
    </row>
    <row r="874" spans="5:10" ht="15" customHeight="1" x14ac:dyDescent="0.25">
      <c r="E874" s="1"/>
      <c r="F874" s="1"/>
      <c r="G874" s="1"/>
      <c r="H874" s="1"/>
      <c r="J874" s="1"/>
    </row>
    <row r="875" spans="5:10" ht="15" customHeight="1" x14ac:dyDescent="0.25">
      <c r="E875" s="1"/>
      <c r="F875" s="1"/>
      <c r="G875" s="1"/>
      <c r="H875" s="1"/>
      <c r="J875" s="1"/>
    </row>
  </sheetData>
  <mergeCells count="12">
    <mergeCell ref="A3:A4"/>
    <mergeCell ref="B3:B4"/>
    <mergeCell ref="C3:D3"/>
    <mergeCell ref="E3:G3"/>
    <mergeCell ref="H3:I3"/>
    <mergeCell ref="P3:P4"/>
    <mergeCell ref="Q3:Q4"/>
    <mergeCell ref="R3:R4"/>
    <mergeCell ref="B1:M1"/>
    <mergeCell ref="N3:O3"/>
    <mergeCell ref="J3:K3"/>
    <mergeCell ref="L3:M3"/>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A7" zoomScale="70" zoomScaleNormal="70" workbookViewId="0">
      <selection activeCell="D10" sqref="D10"/>
    </sheetView>
  </sheetViews>
  <sheetFormatPr defaultRowHeight="15" x14ac:dyDescent="0.25"/>
  <cols>
    <col min="1" max="1" width="7.42578125" customWidth="1"/>
    <col min="2" max="2" width="36.28515625" customWidth="1"/>
    <col min="3" max="3" width="11.42578125" bestFit="1" customWidth="1"/>
    <col min="4" max="4" width="13.7109375" style="203" bestFit="1" customWidth="1"/>
    <col min="5" max="5" width="13.42578125" style="203" customWidth="1"/>
    <col min="6" max="6" width="15.140625" style="204" customWidth="1"/>
    <col min="7" max="7" width="11.42578125" style="203" bestFit="1" customWidth="1"/>
    <col min="8" max="8" width="13.7109375" style="203" bestFit="1" customWidth="1"/>
    <col min="9" max="9" width="15.5703125" style="203" customWidth="1"/>
    <col min="10" max="10" width="15.140625" style="204" customWidth="1"/>
    <col min="11" max="11" width="11" style="203" customWidth="1"/>
    <col min="12" max="13" width="9.140625" style="203"/>
    <col min="14" max="14" width="9.140625" style="204"/>
  </cols>
  <sheetData>
    <row r="1" spans="1:14" ht="15.75" x14ac:dyDescent="0.25">
      <c r="B1" s="196" t="s">
        <v>381</v>
      </c>
      <c r="C1" s="196"/>
      <c r="D1" s="196"/>
      <c r="E1" s="196"/>
      <c r="F1" s="196"/>
      <c r="G1" s="196"/>
      <c r="H1" s="196"/>
      <c r="I1" s="196"/>
      <c r="J1" s="196"/>
      <c r="K1" s="196"/>
      <c r="L1" s="196"/>
    </row>
    <row r="2" spans="1:14" ht="15.75" thickBot="1" x14ac:dyDescent="0.3">
      <c r="B2" s="197"/>
      <c r="C2" s="197"/>
      <c r="D2" s="197"/>
      <c r="E2" s="197"/>
      <c r="F2" s="197"/>
      <c r="G2" s="197"/>
      <c r="H2" s="197"/>
      <c r="I2" s="197"/>
      <c r="J2" s="197"/>
      <c r="K2" s="197"/>
      <c r="L2" s="197"/>
    </row>
    <row r="3" spans="1:14" ht="15" customHeight="1" thickBot="1" x14ac:dyDescent="0.3">
      <c r="A3" s="193" t="s">
        <v>379</v>
      </c>
      <c r="B3" s="195" t="s">
        <v>2</v>
      </c>
      <c r="C3" s="198" t="s">
        <v>389</v>
      </c>
      <c r="D3" s="199"/>
      <c r="E3" s="199"/>
      <c r="F3" s="200"/>
      <c r="G3" s="205" t="s">
        <v>390</v>
      </c>
      <c r="H3" s="206"/>
      <c r="I3" s="206"/>
      <c r="J3" s="207"/>
      <c r="K3" s="205" t="s">
        <v>391</v>
      </c>
      <c r="L3" s="206"/>
      <c r="M3" s="206"/>
      <c r="N3" s="208"/>
    </row>
    <row r="4" spans="1:14" x14ac:dyDescent="0.25">
      <c r="A4" s="194"/>
      <c r="B4" s="222"/>
      <c r="C4" s="211" t="s">
        <v>376</v>
      </c>
      <c r="D4" s="212" t="s">
        <v>380</v>
      </c>
      <c r="E4" s="213" t="s">
        <v>377</v>
      </c>
      <c r="F4" s="214" t="s">
        <v>378</v>
      </c>
      <c r="G4" s="212" t="s">
        <v>376</v>
      </c>
      <c r="H4" s="212" t="s">
        <v>380</v>
      </c>
      <c r="I4" s="213" t="s">
        <v>377</v>
      </c>
      <c r="J4" s="214" t="s">
        <v>378</v>
      </c>
      <c r="K4" s="212" t="s">
        <v>376</v>
      </c>
      <c r="L4" s="212" t="s">
        <v>380</v>
      </c>
      <c r="M4" s="213" t="s">
        <v>377</v>
      </c>
      <c r="N4" s="214" t="s">
        <v>378</v>
      </c>
    </row>
    <row r="5" spans="1:14" s="220" customFormat="1" ht="141" customHeight="1" x14ac:dyDescent="0.25">
      <c r="A5" s="215">
        <v>1</v>
      </c>
      <c r="B5" s="210" t="s">
        <v>382</v>
      </c>
      <c r="C5" s="201">
        <v>19380</v>
      </c>
      <c r="D5" s="201"/>
      <c r="E5" s="201">
        <v>14000</v>
      </c>
      <c r="F5" s="216">
        <f>C5+D5+E5</f>
        <v>33380</v>
      </c>
      <c r="G5" s="201">
        <v>19380</v>
      </c>
      <c r="H5" s="201"/>
      <c r="I5" s="201">
        <v>12000</v>
      </c>
      <c r="J5" s="216">
        <f>G5+H5+I5</f>
        <v>31380</v>
      </c>
      <c r="K5" s="202"/>
      <c r="L5" s="202"/>
      <c r="M5" s="202">
        <f>I5/E5</f>
        <v>0.8571428571428571</v>
      </c>
      <c r="N5" s="217">
        <f>J5/F5</f>
        <v>0.94008388256440978</v>
      </c>
    </row>
    <row r="6" spans="1:14" s="220" customFormat="1" ht="73.5" customHeight="1" x14ac:dyDescent="0.25">
      <c r="A6" s="215">
        <v>2</v>
      </c>
      <c r="B6" s="218" t="s">
        <v>383</v>
      </c>
      <c r="C6" s="201"/>
      <c r="D6" s="201"/>
      <c r="E6" s="201">
        <v>454674.79</v>
      </c>
      <c r="F6" s="216">
        <f t="shared" ref="F6:F11" si="0">C6+D6+E6</f>
        <v>454674.79</v>
      </c>
      <c r="G6" s="201"/>
      <c r="H6" s="201"/>
      <c r="I6" s="201">
        <v>454674.79</v>
      </c>
      <c r="J6" s="216">
        <f t="shared" ref="J6:J11" si="1">G6+H6+I6</f>
        <v>454674.79</v>
      </c>
      <c r="K6" s="202"/>
      <c r="L6" s="202"/>
      <c r="M6" s="202">
        <f>I6/E6</f>
        <v>1</v>
      </c>
      <c r="N6" s="217">
        <f>J6/F6</f>
        <v>1</v>
      </c>
    </row>
    <row r="7" spans="1:14" s="220" customFormat="1" ht="73.5" customHeight="1" x14ac:dyDescent="0.25">
      <c r="A7" s="215">
        <v>3</v>
      </c>
      <c r="B7" s="218" t="s">
        <v>384</v>
      </c>
      <c r="C7" s="201"/>
      <c r="D7" s="201"/>
      <c r="E7" s="201">
        <v>19670133.309999999</v>
      </c>
      <c r="F7" s="216">
        <f t="shared" si="0"/>
        <v>19670133.309999999</v>
      </c>
      <c r="G7" s="201"/>
      <c r="H7" s="201"/>
      <c r="I7" s="201">
        <v>19670133.309999999</v>
      </c>
      <c r="J7" s="216">
        <f t="shared" si="1"/>
        <v>19670133.309999999</v>
      </c>
      <c r="K7" s="202"/>
      <c r="L7" s="202"/>
      <c r="M7" s="202">
        <f>I7/E7</f>
        <v>1</v>
      </c>
      <c r="N7" s="217">
        <f t="shared" ref="N7:N8" si="2">J7/F7</f>
        <v>1</v>
      </c>
    </row>
    <row r="8" spans="1:14" s="220" customFormat="1" ht="110.25" customHeight="1" x14ac:dyDescent="0.25">
      <c r="A8" s="215">
        <v>4</v>
      </c>
      <c r="B8" s="210" t="s">
        <v>388</v>
      </c>
      <c r="C8" s="201"/>
      <c r="D8" s="201"/>
      <c r="E8" s="201">
        <v>1076230</v>
      </c>
      <c r="F8" s="216">
        <f t="shared" si="0"/>
        <v>1076230</v>
      </c>
      <c r="G8" s="201"/>
      <c r="H8" s="201"/>
      <c r="I8" s="201">
        <v>1076230</v>
      </c>
      <c r="J8" s="216">
        <f t="shared" si="1"/>
        <v>1076230</v>
      </c>
      <c r="K8" s="202"/>
      <c r="L8" s="202"/>
      <c r="M8" s="202">
        <f>I8/E8</f>
        <v>1</v>
      </c>
      <c r="N8" s="217">
        <f t="shared" si="2"/>
        <v>1</v>
      </c>
    </row>
    <row r="9" spans="1:14" s="221" customFormat="1" ht="102" customHeight="1" x14ac:dyDescent="0.25">
      <c r="A9" s="215">
        <v>5</v>
      </c>
      <c r="B9" s="210" t="s">
        <v>385</v>
      </c>
      <c r="C9" s="216"/>
      <c r="D9" s="216"/>
      <c r="E9" s="216">
        <v>326779</v>
      </c>
      <c r="F9" s="216">
        <f t="shared" si="0"/>
        <v>326779</v>
      </c>
      <c r="G9" s="201"/>
      <c r="H9" s="201"/>
      <c r="I9" s="201">
        <v>326779</v>
      </c>
      <c r="J9" s="216">
        <f t="shared" si="1"/>
        <v>326779</v>
      </c>
      <c r="K9" s="202"/>
      <c r="L9" s="202" t="e">
        <f>H9/D9</f>
        <v>#DIV/0!</v>
      </c>
      <c r="M9" s="202">
        <f>I9/E9</f>
        <v>1</v>
      </c>
      <c r="N9" s="217">
        <f>J9/F9</f>
        <v>1</v>
      </c>
    </row>
    <row r="10" spans="1:14" s="220" customFormat="1" ht="102" customHeight="1" x14ac:dyDescent="0.25">
      <c r="A10" s="215">
        <v>6</v>
      </c>
      <c r="B10" s="210" t="s">
        <v>386</v>
      </c>
      <c r="C10" s="209"/>
      <c r="D10" s="209"/>
      <c r="E10" s="209">
        <v>0</v>
      </c>
      <c r="F10" s="216">
        <f t="shared" si="0"/>
        <v>0</v>
      </c>
      <c r="G10" s="201"/>
      <c r="H10" s="201"/>
      <c r="I10" s="201">
        <v>0</v>
      </c>
      <c r="J10" s="216">
        <f t="shared" si="1"/>
        <v>0</v>
      </c>
      <c r="K10" s="209"/>
      <c r="L10" s="209"/>
      <c r="M10" s="209" t="e">
        <f>I10/E10</f>
        <v>#DIV/0!</v>
      </c>
      <c r="N10" s="217" t="e">
        <f t="shared" ref="N10:N12" si="3">J10/F10</f>
        <v>#DIV/0!</v>
      </c>
    </row>
    <row r="11" spans="1:14" s="220" customFormat="1" ht="73.5" customHeight="1" x14ac:dyDescent="0.25">
      <c r="A11" s="215">
        <v>7</v>
      </c>
      <c r="B11" s="210" t="s">
        <v>387</v>
      </c>
      <c r="C11" s="209"/>
      <c r="D11" s="209"/>
      <c r="E11" s="209">
        <v>0</v>
      </c>
      <c r="F11" s="216">
        <f t="shared" si="0"/>
        <v>0</v>
      </c>
      <c r="G11" s="201"/>
      <c r="H11" s="201"/>
      <c r="I11" s="201">
        <v>0</v>
      </c>
      <c r="J11" s="216">
        <f t="shared" si="1"/>
        <v>0</v>
      </c>
      <c r="K11" s="209"/>
      <c r="L11" s="209"/>
      <c r="M11" s="209" t="e">
        <f>I11/E11</f>
        <v>#DIV/0!</v>
      </c>
      <c r="N11" s="217" t="e">
        <f t="shared" si="3"/>
        <v>#DIV/0!</v>
      </c>
    </row>
    <row r="12" spans="1:14" x14ac:dyDescent="0.25">
      <c r="A12" s="223"/>
      <c r="B12" s="224" t="s">
        <v>392</v>
      </c>
      <c r="C12" s="174">
        <f>SUM(C5:C11)</f>
        <v>19380</v>
      </c>
      <c r="D12" s="174">
        <f t="shared" ref="D12:N12" si="4">SUM(D5:D11)</f>
        <v>0</v>
      </c>
      <c r="E12" s="174">
        <f t="shared" si="4"/>
        <v>21541817.099999998</v>
      </c>
      <c r="F12" s="174">
        <f t="shared" si="4"/>
        <v>21561197.099999998</v>
      </c>
      <c r="G12" s="174">
        <f t="shared" si="4"/>
        <v>19380</v>
      </c>
      <c r="H12" s="174">
        <f t="shared" si="4"/>
        <v>0</v>
      </c>
      <c r="I12" s="174">
        <f t="shared" si="4"/>
        <v>21539817.099999998</v>
      </c>
      <c r="J12" s="174">
        <f t="shared" si="4"/>
        <v>21559197.099999998</v>
      </c>
      <c r="K12" s="174">
        <f t="shared" si="4"/>
        <v>0</v>
      </c>
      <c r="L12" s="174" t="e">
        <f t="shared" si="4"/>
        <v>#DIV/0!</v>
      </c>
      <c r="M12" s="174" t="e">
        <f t="shared" si="4"/>
        <v>#DIV/0!</v>
      </c>
      <c r="N12" s="217">
        <f t="shared" si="3"/>
        <v>0.99990724077189574</v>
      </c>
    </row>
    <row r="14" spans="1:14" ht="15.75" x14ac:dyDescent="0.25">
      <c r="B14" s="219" t="s">
        <v>393</v>
      </c>
    </row>
    <row r="15" spans="1:14" ht="31.5" x14ac:dyDescent="0.25">
      <c r="B15" s="219" t="s">
        <v>394</v>
      </c>
    </row>
  </sheetData>
  <mergeCells count="7">
    <mergeCell ref="A3:A4"/>
    <mergeCell ref="B3:B4"/>
    <mergeCell ref="B1:L1"/>
    <mergeCell ref="B2:L2"/>
    <mergeCell ref="C3:F3"/>
    <mergeCell ref="G3:J3"/>
    <mergeCell ref="K3:N3"/>
  </mergeCells>
  <pageMargins left="0.31496062992125984" right="0.31496062992125984" top="0.35433070866141736" bottom="0" header="0.31496062992125984" footer="0.31496062992125984"/>
  <pageSetup paperSize="9" scale="7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Основной</vt:lpstr>
      <vt:lpstr>рабочий</vt:lpstr>
      <vt:lpstr>анализ исполнения 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Несова Светлана Геннадьевна</dc:creator>
  <cp:lastModifiedBy>ADMIN</cp:lastModifiedBy>
  <cp:lastPrinted>2017-03-17T10:31:02Z</cp:lastPrinted>
  <dcterms:created xsi:type="dcterms:W3CDTF">2014-01-09T10:04:09Z</dcterms:created>
  <dcterms:modified xsi:type="dcterms:W3CDTF">2017-03-17T10:31:11Z</dcterms:modified>
</cp:coreProperties>
</file>