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915" yWindow="-150" windowWidth="10650" windowHeight="11760"/>
  </bookViews>
  <sheets>
    <sheet name="прил.8" sheetId="10" r:id="rId1"/>
  </sheets>
  <calcPr calcId="125725"/>
  <customWorkbookViews>
    <customWorkbookView name="Admin - Личное представление" guid="{72E271AC-85C0-42E8-ADA1-BE710B500E88}" mergeInterval="0" personalView="1" maximized="1" windowWidth="1276" windowHeight="821" activeSheetId="1"/>
  </customWorkbookViews>
</workbook>
</file>

<file path=xl/calcChain.xml><?xml version="1.0" encoding="utf-8"?>
<calcChain xmlns="http://schemas.openxmlformats.org/spreadsheetml/2006/main">
  <c r="F14" i="10"/>
  <c r="K14"/>
  <c r="K8"/>
  <c r="D14"/>
  <c r="F8"/>
  <c r="K22" l="1"/>
  <c r="K21"/>
  <c r="H14"/>
  <c r="C14"/>
  <c r="G12"/>
  <c r="L15"/>
  <c r="D16"/>
  <c r="E16"/>
  <c r="F16"/>
  <c r="H16"/>
  <c r="I16"/>
  <c r="J16"/>
  <c r="K16"/>
  <c r="C16"/>
  <c r="G13"/>
  <c r="G14"/>
  <c r="G15"/>
  <c r="G9"/>
  <c r="G10"/>
  <c r="G11"/>
  <c r="P15"/>
  <c r="M14"/>
  <c r="L13"/>
  <c r="P13"/>
  <c r="M16" l="1"/>
  <c r="Q13"/>
  <c r="N16"/>
  <c r="O16"/>
  <c r="O11"/>
  <c r="O8"/>
  <c r="L8"/>
  <c r="L12" l="1"/>
  <c r="P10"/>
  <c r="O14" l="1"/>
  <c r="N8"/>
  <c r="L11"/>
  <c r="Q12"/>
  <c r="N14"/>
  <c r="N15"/>
  <c r="P12"/>
  <c r="G8"/>
  <c r="G16" s="1"/>
  <c r="L9"/>
  <c r="P9"/>
  <c r="L10"/>
  <c r="L14"/>
  <c r="P8"/>
  <c r="P11"/>
  <c r="L16" l="1"/>
  <c r="Q9"/>
  <c r="Q15"/>
  <c r="Q10"/>
  <c r="P14"/>
  <c r="Q8"/>
  <c r="Q11"/>
  <c r="P16"/>
  <c r="Q16" l="1"/>
  <c r="Q14"/>
</calcChain>
</file>

<file path=xl/sharedStrings.xml><?xml version="1.0" encoding="utf-8"?>
<sst xmlns="http://schemas.openxmlformats.org/spreadsheetml/2006/main" count="40" uniqueCount="30">
  <si>
    <t>3</t>
  </si>
  <si>
    <t>Отчет</t>
  </si>
  <si>
    <t>№ п/п</t>
  </si>
  <si>
    <t>Наименование муниципальной программы</t>
  </si>
  <si>
    <t xml:space="preserve">ИСПОЛНЕНИЕ  от утвержденного БЮДЖЕТА, в % </t>
  </si>
  <si>
    <t>итого</t>
  </si>
  <si>
    <t>Итого по всем муниципальным программ</t>
  </si>
  <si>
    <t>исполнения по муниципальным программам в муниципальном образовании сельское поселение Леуши</t>
  </si>
  <si>
    <t>1</t>
  </si>
  <si>
    <t>2</t>
  </si>
  <si>
    <t>4</t>
  </si>
  <si>
    <t>5</t>
  </si>
  <si>
    <t>Утверждено бюджет</t>
  </si>
  <si>
    <t>Муниципальная программа "Развитие сферы культуры, спорта и делам молодежи сельского поселения Леуши на 2014 -2016 годы и на  период до 2020 года"</t>
  </si>
  <si>
    <t>Федеральный бюджет</t>
  </si>
  <si>
    <t>Бюджет автономного округа</t>
  </si>
  <si>
    <t>Бюджет Кондинского района</t>
  </si>
  <si>
    <t>Бюджет сельского поселения Леуши</t>
  </si>
  <si>
    <t>Муниципальная программа "Ремонт и содержание дорог общего пользования местного значения в муниципальном образовании сельское поселение Леуши на 2014-2016 годы и на период до 2020 года"</t>
  </si>
  <si>
    <t>Муниципальная программа "Социальная поддержка отдельных категорий населения муниципального образования сельское поселение Леуши на 2014-2016 годы и на  период до 2020 года"</t>
  </si>
  <si>
    <t>Муниципальная программа "Благоустройство территории сельского поселения Леуши на 2014-2016 годы и на  период до 2020 года"</t>
  </si>
  <si>
    <t>Муниципальная программа "Капитальный ремонт жилого фонда сельского поселения Леуши на 2014-2016 годы и на  период до 2020 года"</t>
  </si>
  <si>
    <t>Муниципальная программа"Организация деятельности администрации сельского поселения Леуши"</t>
  </si>
  <si>
    <t>«О привлечении граждан и их объединений к участию в обеспечении охраны общественного порядка (о добровольных народных дружинах) на территории  сельского поселения Леуши  на 2016-2020 годы».</t>
  </si>
  <si>
    <t>6</t>
  </si>
  <si>
    <t>7</t>
  </si>
  <si>
    <t>Профилактика терроризма и экстремизма, гармонизация межэтнических и межкультурных отношений, укрепление толерантности в сельском поселении Леуши на 2018-2020гг.» </t>
  </si>
  <si>
    <t>8</t>
  </si>
  <si>
    <t>Исполнение кассовые расходы на 01.07.2018 г.</t>
  </si>
  <si>
    <t>за 2 квартал   2018 год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</si>
</sst>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6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rgb="FFFF0000"/>
      <name val="Arial Cyr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49" fontId="2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49" fontId="0" fillId="0" borderId="0" xfId="0" applyNumberFormat="1" applyFont="1"/>
    <xf numFmtId="0" fontId="0" fillId="0" borderId="0" xfId="0" applyFont="1"/>
    <xf numFmtId="0" fontId="3" fillId="3" borderId="17" xfId="0" applyFont="1" applyFill="1" applyBorder="1" applyAlignment="1">
      <alignment vertical="top" wrapText="1"/>
    </xf>
    <xf numFmtId="49" fontId="2" fillId="2" borderId="19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8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2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43" fontId="3" fillId="3" borderId="13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49" fontId="0" fillId="3" borderId="16" xfId="0" applyNumberFormat="1" applyFont="1" applyFill="1" applyBorder="1" applyAlignment="1">
      <alignment horizontal="center" vertical="top" wrapText="1"/>
    </xf>
    <xf numFmtId="49" fontId="0" fillId="3" borderId="3" xfId="0" applyNumberFormat="1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0"/>
  <sheetViews>
    <sheetView tabSelected="1"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F15" sqref="F15"/>
    </sheetView>
  </sheetViews>
  <sheetFormatPr defaultRowHeight="12.75"/>
  <cols>
    <col min="1" max="1" width="6.140625" style="18" bestFit="1" customWidth="1"/>
    <col min="2" max="2" width="44.42578125" bestFit="1" customWidth="1"/>
    <col min="3" max="3" width="13.28515625" customWidth="1"/>
    <col min="4" max="4" width="16.42578125" customWidth="1"/>
    <col min="5" max="5" width="16.28515625" customWidth="1"/>
    <col min="6" max="6" width="16.5703125" bestFit="1" customWidth="1"/>
    <col min="7" max="7" width="17" customWidth="1"/>
    <col min="8" max="8" width="14.28515625" customWidth="1"/>
    <col min="9" max="9" width="18.140625" customWidth="1"/>
    <col min="10" max="11" width="18" customWidth="1"/>
    <col min="12" max="12" width="17" customWidth="1"/>
    <col min="13" max="13" width="13.42578125" customWidth="1"/>
    <col min="14" max="14" width="12.42578125" customWidth="1"/>
    <col min="15" max="15" width="12" customWidth="1"/>
    <col min="16" max="16" width="14.85546875" customWidth="1"/>
    <col min="17" max="17" width="10" customWidth="1"/>
  </cols>
  <sheetData>
    <row r="2" spans="1:17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>
      <c r="A3" s="39" t="s">
        <v>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3.5" thickBot="1">
      <c r="A5" s="17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7" s="1" customFormat="1" ht="24.75" customHeight="1" thickBot="1">
      <c r="A6" s="40" t="s">
        <v>2</v>
      </c>
      <c r="B6" s="42" t="s">
        <v>3</v>
      </c>
      <c r="C6" s="44" t="s">
        <v>12</v>
      </c>
      <c r="D6" s="45"/>
      <c r="E6" s="45"/>
      <c r="F6" s="45"/>
      <c r="G6" s="46"/>
      <c r="H6" s="47" t="s">
        <v>28</v>
      </c>
      <c r="I6" s="45"/>
      <c r="J6" s="45"/>
      <c r="K6" s="45"/>
      <c r="L6" s="46"/>
      <c r="M6" s="47" t="s">
        <v>4</v>
      </c>
      <c r="N6" s="48"/>
      <c r="O6" s="48"/>
      <c r="P6" s="48"/>
      <c r="Q6" s="49"/>
    </row>
    <row r="7" spans="1:17" s="2" customFormat="1" ht="56.25" customHeight="1" thickBot="1">
      <c r="A7" s="41"/>
      <c r="B7" s="43"/>
      <c r="C7" s="22" t="s">
        <v>14</v>
      </c>
      <c r="D7" s="23" t="s">
        <v>15</v>
      </c>
      <c r="E7" s="24" t="s">
        <v>16</v>
      </c>
      <c r="F7" s="24" t="s">
        <v>17</v>
      </c>
      <c r="G7" s="25" t="s">
        <v>5</v>
      </c>
      <c r="H7" s="22" t="s">
        <v>14</v>
      </c>
      <c r="I7" s="23" t="s">
        <v>15</v>
      </c>
      <c r="J7" s="24" t="s">
        <v>16</v>
      </c>
      <c r="K7" s="24" t="s">
        <v>17</v>
      </c>
      <c r="L7" s="25" t="s">
        <v>5</v>
      </c>
      <c r="M7" s="6" t="s">
        <v>14</v>
      </c>
      <c r="N7" s="7" t="s">
        <v>15</v>
      </c>
      <c r="O7" s="8" t="s">
        <v>16</v>
      </c>
      <c r="P7" s="8" t="s">
        <v>17</v>
      </c>
      <c r="Q7" s="9" t="s">
        <v>5</v>
      </c>
    </row>
    <row r="8" spans="1:17" s="31" customFormat="1" ht="63.75" customHeight="1" thickBot="1">
      <c r="A8" s="5" t="s">
        <v>8</v>
      </c>
      <c r="B8" s="16" t="s">
        <v>13</v>
      </c>
      <c r="C8" s="27">
        <v>0</v>
      </c>
      <c r="D8" s="10">
        <v>9818653</v>
      </c>
      <c r="E8" s="10">
        <v>100000</v>
      </c>
      <c r="F8" s="10">
        <f>27353555.34-D8-E8</f>
        <v>17434902.34</v>
      </c>
      <c r="G8" s="26">
        <f>SUM(C8:F8)</f>
        <v>27353555.34</v>
      </c>
      <c r="H8" s="27">
        <v>0</v>
      </c>
      <c r="I8" s="10">
        <v>3725000</v>
      </c>
      <c r="J8" s="10">
        <v>100000</v>
      </c>
      <c r="K8" s="10">
        <f>12779084.64-I8-J8</f>
        <v>8954084.6400000006</v>
      </c>
      <c r="L8" s="26">
        <f>H8+I8+J8+K8</f>
        <v>12779084.640000001</v>
      </c>
      <c r="M8" s="12">
        <v>0</v>
      </c>
      <c r="N8" s="12">
        <f>I8/D8*100</f>
        <v>37.937994142373704</v>
      </c>
      <c r="O8" s="12">
        <f>J8/E8*100</f>
        <v>100</v>
      </c>
      <c r="P8" s="13">
        <f t="shared" ref="P8:Q9" si="0">K8/F8*100</f>
        <v>51.357240008492077</v>
      </c>
      <c r="Q8" s="13">
        <f t="shared" si="0"/>
        <v>46.718185190766505</v>
      </c>
    </row>
    <row r="9" spans="1:17" s="31" customFormat="1" ht="95.25" customHeight="1" thickBot="1">
      <c r="A9" s="5" t="s">
        <v>9</v>
      </c>
      <c r="B9" s="16" t="s">
        <v>18</v>
      </c>
      <c r="C9" s="27">
        <v>0</v>
      </c>
      <c r="D9" s="10">
        <v>0</v>
      </c>
      <c r="E9" s="10">
        <v>0</v>
      </c>
      <c r="F9" s="10">
        <v>4789079.7699999996</v>
      </c>
      <c r="G9" s="26">
        <f t="shared" ref="G9:G15" si="1">SUM(C9:F9)</f>
        <v>4789079.7699999996</v>
      </c>
      <c r="H9" s="27">
        <v>0</v>
      </c>
      <c r="I9" s="10">
        <v>0</v>
      </c>
      <c r="J9" s="10">
        <v>0</v>
      </c>
      <c r="K9" s="10">
        <v>716794</v>
      </c>
      <c r="L9" s="26">
        <f t="shared" ref="L9:L15" si="2">SUM(H9:K9)</f>
        <v>716794</v>
      </c>
      <c r="M9" s="14">
        <v>0</v>
      </c>
      <c r="N9" s="12">
        <v>0</v>
      </c>
      <c r="O9" s="12">
        <v>0</v>
      </c>
      <c r="P9" s="13">
        <f t="shared" si="0"/>
        <v>14.967259566027233</v>
      </c>
      <c r="Q9" s="13">
        <f t="shared" si="0"/>
        <v>14.967259566027233</v>
      </c>
    </row>
    <row r="10" spans="1:17" s="32" customFormat="1" ht="81.75" customHeight="1" thickBot="1">
      <c r="A10" s="5" t="s">
        <v>0</v>
      </c>
      <c r="B10" s="16" t="s">
        <v>19</v>
      </c>
      <c r="C10" s="27">
        <v>0</v>
      </c>
      <c r="D10" s="28">
        <v>0</v>
      </c>
      <c r="E10" s="10">
        <v>0</v>
      </c>
      <c r="F10" s="10">
        <v>745692</v>
      </c>
      <c r="G10" s="26">
        <f t="shared" si="1"/>
        <v>745692</v>
      </c>
      <c r="H10" s="27">
        <v>0</v>
      </c>
      <c r="I10" s="10">
        <v>0</v>
      </c>
      <c r="J10" s="10">
        <v>0</v>
      </c>
      <c r="K10" s="10">
        <v>271790</v>
      </c>
      <c r="L10" s="26">
        <f t="shared" si="2"/>
        <v>271790</v>
      </c>
      <c r="M10" s="12">
        <v>0</v>
      </c>
      <c r="N10" s="12">
        <v>0</v>
      </c>
      <c r="O10" s="12">
        <v>0</v>
      </c>
      <c r="P10" s="13">
        <f t="shared" ref="P10:Q11" si="3">K10/F10*100</f>
        <v>36.448024117195835</v>
      </c>
      <c r="Q10" s="13">
        <f t="shared" si="3"/>
        <v>36.448024117195835</v>
      </c>
    </row>
    <row r="11" spans="1:17" s="32" customFormat="1" ht="66" customHeight="1" thickBot="1">
      <c r="A11" s="5" t="s">
        <v>10</v>
      </c>
      <c r="B11" s="16" t="s">
        <v>20</v>
      </c>
      <c r="C11" s="27">
        <v>0</v>
      </c>
      <c r="D11" s="28">
        <v>0</v>
      </c>
      <c r="E11" s="10"/>
      <c r="F11" s="10">
        <v>6697533.4299999997</v>
      </c>
      <c r="G11" s="26">
        <f t="shared" si="1"/>
        <v>6697533.4299999997</v>
      </c>
      <c r="H11" s="27">
        <v>0</v>
      </c>
      <c r="I11" s="10">
        <v>0</v>
      </c>
      <c r="J11" s="10"/>
      <c r="K11" s="10">
        <v>882754</v>
      </c>
      <c r="L11" s="26">
        <f t="shared" si="2"/>
        <v>882754</v>
      </c>
      <c r="M11" s="12">
        <v>0</v>
      </c>
      <c r="N11" s="12">
        <v>0</v>
      </c>
      <c r="O11" s="12" t="e">
        <f t="shared" ref="O11:O16" si="4">J11/E11*100</f>
        <v>#DIV/0!</v>
      </c>
      <c r="P11" s="13">
        <f t="shared" si="3"/>
        <v>13.180285088924148</v>
      </c>
      <c r="Q11" s="13">
        <f t="shared" si="3"/>
        <v>13.180285088924148</v>
      </c>
    </row>
    <row r="12" spans="1:17" s="32" customFormat="1" ht="66" customHeight="1" thickBot="1">
      <c r="A12" s="5" t="s">
        <v>11</v>
      </c>
      <c r="B12" s="16" t="s">
        <v>21</v>
      </c>
      <c r="C12" s="29">
        <v>0</v>
      </c>
      <c r="D12" s="28">
        <v>0</v>
      </c>
      <c r="E12" s="10">
        <v>0</v>
      </c>
      <c r="F12" s="10">
        <v>100000</v>
      </c>
      <c r="G12" s="26">
        <f t="shared" si="1"/>
        <v>100000</v>
      </c>
      <c r="H12" s="27">
        <v>0</v>
      </c>
      <c r="I12" s="10">
        <v>0</v>
      </c>
      <c r="J12" s="10">
        <v>0</v>
      </c>
      <c r="K12" s="10">
        <v>47800</v>
      </c>
      <c r="L12" s="26">
        <f t="shared" si="2"/>
        <v>47800</v>
      </c>
      <c r="M12" s="12">
        <v>0</v>
      </c>
      <c r="N12" s="12">
        <v>0</v>
      </c>
      <c r="O12" s="12">
        <v>0</v>
      </c>
      <c r="P12" s="12">
        <f t="shared" ref="P12:Q14" si="5">K12/F12*100</f>
        <v>47.8</v>
      </c>
      <c r="Q12" s="12">
        <f t="shared" si="5"/>
        <v>47.8</v>
      </c>
    </row>
    <row r="13" spans="1:17" s="32" customFormat="1" ht="98.25" customHeight="1" thickBot="1">
      <c r="A13" s="5" t="s">
        <v>24</v>
      </c>
      <c r="B13" s="34" t="s">
        <v>26</v>
      </c>
      <c r="C13" s="29">
        <v>0</v>
      </c>
      <c r="D13" s="28">
        <v>0</v>
      </c>
      <c r="E13" s="10">
        <v>0</v>
      </c>
      <c r="F13" s="10"/>
      <c r="G13" s="26">
        <f t="shared" si="1"/>
        <v>0</v>
      </c>
      <c r="H13" s="27">
        <v>0</v>
      </c>
      <c r="I13" s="10">
        <v>0</v>
      </c>
      <c r="J13" s="10">
        <v>0</v>
      </c>
      <c r="K13" s="10"/>
      <c r="L13" s="26">
        <f t="shared" si="2"/>
        <v>0</v>
      </c>
      <c r="M13" s="12">
        <v>0</v>
      </c>
      <c r="N13" s="12">
        <v>0</v>
      </c>
      <c r="O13" s="12">
        <v>0</v>
      </c>
      <c r="P13" s="12" t="e">
        <f t="shared" si="5"/>
        <v>#DIV/0!</v>
      </c>
      <c r="Q13" s="12" t="e">
        <f t="shared" si="5"/>
        <v>#DIV/0!</v>
      </c>
    </row>
    <row r="14" spans="1:17" s="32" customFormat="1" ht="52.5" customHeight="1" thickBot="1">
      <c r="A14" s="5" t="s">
        <v>25</v>
      </c>
      <c r="B14" s="16" t="s">
        <v>22</v>
      </c>
      <c r="C14" s="27">
        <f>393800+57435</f>
        <v>451235</v>
      </c>
      <c r="D14" s="10">
        <f>7045+13912100</f>
        <v>13919145</v>
      </c>
      <c r="E14" s="10">
        <v>1545800</v>
      </c>
      <c r="F14" s="10">
        <f>36228321.73-D14-E14+7045</f>
        <v>20770421.729999997</v>
      </c>
      <c r="G14" s="26">
        <f t="shared" si="1"/>
        <v>36686601.729999997</v>
      </c>
      <c r="H14" s="27">
        <f>196902+28119</f>
        <v>225021</v>
      </c>
      <c r="I14" s="10">
        <v>2925</v>
      </c>
      <c r="J14" s="10"/>
      <c r="K14" s="10">
        <f>9445026.72</f>
        <v>9445026.7200000007</v>
      </c>
      <c r="L14" s="26">
        <f t="shared" si="2"/>
        <v>9672972.7200000007</v>
      </c>
      <c r="M14" s="13">
        <f>H14/C14*100</f>
        <v>49.867807240129864</v>
      </c>
      <c r="N14" s="13">
        <f t="shared" ref="N14:N16" si="6">I14/D14*100</f>
        <v>2.1014221778708389E-2</v>
      </c>
      <c r="O14" s="36">
        <f t="shared" si="4"/>
        <v>0</v>
      </c>
      <c r="P14" s="13">
        <f t="shared" si="5"/>
        <v>45.473447014116083</v>
      </c>
      <c r="Q14" s="13">
        <f t="shared" si="5"/>
        <v>26.366499658893321</v>
      </c>
    </row>
    <row r="15" spans="1:17" s="30" customFormat="1" ht="102" customHeight="1" thickBot="1">
      <c r="A15" s="20" t="s">
        <v>27</v>
      </c>
      <c r="B15" s="21" t="s">
        <v>23</v>
      </c>
      <c r="C15" s="10">
        <v>0</v>
      </c>
      <c r="D15" s="10">
        <v>13950</v>
      </c>
      <c r="E15" s="10">
        <v>0</v>
      </c>
      <c r="F15" s="10">
        <v>5980</v>
      </c>
      <c r="G15" s="26">
        <f t="shared" si="1"/>
        <v>19930</v>
      </c>
      <c r="H15" s="28">
        <v>0</v>
      </c>
      <c r="I15" s="10"/>
      <c r="J15" s="10">
        <v>0</v>
      </c>
      <c r="K15" s="10">
        <v>0</v>
      </c>
      <c r="L15" s="10">
        <f t="shared" si="2"/>
        <v>0</v>
      </c>
      <c r="M15" s="13">
        <v>0</v>
      </c>
      <c r="N15" s="13">
        <f t="shared" si="6"/>
        <v>0</v>
      </c>
      <c r="O15" s="12">
        <v>0</v>
      </c>
      <c r="P15" s="13">
        <f>K15/F15*100</f>
        <v>0</v>
      </c>
      <c r="Q15" s="13">
        <f t="shared" ref="P15:Q16" si="7">L15/G15*100</f>
        <v>0</v>
      </c>
    </row>
    <row r="16" spans="1:17" s="3" customFormat="1" ht="32.25" thickBot="1">
      <c r="A16" s="15"/>
      <c r="B16" s="19" t="s">
        <v>6</v>
      </c>
      <c r="C16" s="35">
        <f>C8+C9+C10+C11+C12+C14+C15+C13</f>
        <v>451235</v>
      </c>
      <c r="D16" s="35">
        <f t="shared" ref="D16:L16" si="8">D8+D9+D10+D11+D12+D14+D15+D13</f>
        <v>23751748</v>
      </c>
      <c r="E16" s="35">
        <f t="shared" si="8"/>
        <v>1645800</v>
      </c>
      <c r="F16" s="35">
        <f t="shared" si="8"/>
        <v>50543609.269999996</v>
      </c>
      <c r="G16" s="35">
        <f t="shared" si="8"/>
        <v>76392392.269999996</v>
      </c>
      <c r="H16" s="35">
        <f t="shared" si="8"/>
        <v>225021</v>
      </c>
      <c r="I16" s="35">
        <f t="shared" si="8"/>
        <v>3727925</v>
      </c>
      <c r="J16" s="35">
        <f t="shared" si="8"/>
        <v>100000</v>
      </c>
      <c r="K16" s="35">
        <f t="shared" si="8"/>
        <v>20318249.359999999</v>
      </c>
      <c r="L16" s="35">
        <f t="shared" si="8"/>
        <v>24371195.359999999</v>
      </c>
      <c r="M16" s="33">
        <f t="shared" ref="M16" si="9">H16/C16*100</f>
        <v>49.867807240129864</v>
      </c>
      <c r="N16" s="33">
        <f t="shared" si="6"/>
        <v>15.695371136473829</v>
      </c>
      <c r="O16" s="33">
        <f t="shared" si="4"/>
        <v>6.0760724267833268</v>
      </c>
      <c r="P16" s="11">
        <f t="shared" si="7"/>
        <v>40.199442923558358</v>
      </c>
      <c r="Q16" s="11">
        <f t="shared" si="7"/>
        <v>31.902647156097498</v>
      </c>
    </row>
    <row r="17" spans="4:11">
      <c r="D17" s="4"/>
    </row>
    <row r="21" spans="4:11">
      <c r="K21">
        <f>589251.44+4076422.24+4261047.35+209963.48+106392</f>
        <v>9243076.5099999998</v>
      </c>
    </row>
    <row r="22" spans="4:11">
      <c r="K22" s="4">
        <f>K14-K21</f>
        <v>201950.21000000089</v>
      </c>
    </row>
    <row r="25" spans="4:11">
      <c r="D25" s="37"/>
      <c r="E25" s="37"/>
      <c r="F25" s="4"/>
    </row>
    <row r="26" spans="4:11">
      <c r="D26" s="38"/>
      <c r="E26" s="38"/>
    </row>
    <row r="27" spans="4:11">
      <c r="D27" s="38"/>
      <c r="E27" s="38"/>
    </row>
    <row r="28" spans="4:11">
      <c r="D28" s="38"/>
      <c r="E28" s="38"/>
    </row>
    <row r="29" spans="4:11">
      <c r="D29" s="38"/>
      <c r="E29" s="38"/>
    </row>
    <row r="30" spans="4:11">
      <c r="D30" s="38"/>
      <c r="E30" s="38"/>
    </row>
  </sheetData>
  <mergeCells count="9">
    <mergeCell ref="D25:E30"/>
    <mergeCell ref="A2:Q2"/>
    <mergeCell ref="A3:Q3"/>
    <mergeCell ref="A4:Q4"/>
    <mergeCell ref="A6:A7"/>
    <mergeCell ref="B6:B7"/>
    <mergeCell ref="C6:G6"/>
    <mergeCell ref="H6:L6"/>
    <mergeCell ref="M6:Q6"/>
  </mergeCells>
  <phoneticPr fontId="1" type="noConversion"/>
  <pageMargins left="0.39370078740157483" right="0.39370078740157483" top="0.6692913385826772" bottom="0.70866141732283472" header="0.51181102362204722" footer="0.51181102362204722"/>
  <pageSetup paperSize="9" scale="37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прил.8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Администратор</cp:lastModifiedBy>
  <cp:lastPrinted>2018-02-16T11:17:02Z</cp:lastPrinted>
  <dcterms:created xsi:type="dcterms:W3CDTF">2008-02-18T07:33:24Z</dcterms:created>
  <dcterms:modified xsi:type="dcterms:W3CDTF">2019-06-06T07:11:45Z</dcterms:modified>
</cp:coreProperties>
</file>