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915" yWindow="-150" windowWidth="10650" windowHeight="11760"/>
  </bookViews>
  <sheets>
    <sheet name="прил.8" sheetId="10" r:id="rId1"/>
  </sheets>
  <calcPr calcId="125725"/>
  <customWorkbookViews>
    <customWorkbookView name="Admin - Личное представление" guid="{72E271AC-85C0-42E8-ADA1-BE710B500E88}" mergeInterval="0" personalView="1" maximized="1" windowWidth="1276" windowHeight="821" activeSheetId="1"/>
  </customWorkbookViews>
</workbook>
</file>

<file path=xl/calcChain.xml><?xml version="1.0" encoding="utf-8"?>
<calcChain xmlns="http://schemas.openxmlformats.org/spreadsheetml/2006/main">
  <c r="F8" i="10"/>
  <c r="D8"/>
  <c r="F16"/>
  <c r="G16"/>
  <c r="L16"/>
  <c r="P14"/>
  <c r="G18"/>
  <c r="F18"/>
  <c r="D18"/>
  <c r="L11"/>
  <c r="G11"/>
  <c r="L9"/>
  <c r="G9"/>
  <c r="K21"/>
  <c r="G17"/>
  <c r="L15"/>
  <c r="L17"/>
  <c r="D21"/>
  <c r="E21"/>
  <c r="H21"/>
  <c r="I21"/>
  <c r="J21"/>
  <c r="C21"/>
  <c r="G15"/>
  <c r="G10"/>
  <c r="G12"/>
  <c r="G13"/>
  <c r="P17"/>
  <c r="P15"/>
  <c r="M16" l="1"/>
  <c r="M21"/>
  <c r="Q15"/>
  <c r="N21"/>
  <c r="O21"/>
  <c r="O12"/>
  <c r="O8"/>
  <c r="L8"/>
  <c r="F21" l="1"/>
  <c r="P10"/>
  <c r="O16" l="1"/>
  <c r="N8"/>
  <c r="L12"/>
  <c r="Q13"/>
  <c r="N16"/>
  <c r="N17"/>
  <c r="P13"/>
  <c r="G8"/>
  <c r="G21" s="1"/>
  <c r="P9"/>
  <c r="L10"/>
  <c r="P8"/>
  <c r="P12"/>
  <c r="L21" l="1"/>
  <c r="Q9"/>
  <c r="Q17"/>
  <c r="Q10"/>
  <c r="P16"/>
  <c r="Q8"/>
  <c r="Q12"/>
  <c r="P21"/>
  <c r="Q21" l="1"/>
  <c r="Q16"/>
</calcChain>
</file>

<file path=xl/sharedStrings.xml><?xml version="1.0" encoding="utf-8"?>
<sst xmlns="http://schemas.openxmlformats.org/spreadsheetml/2006/main" count="50" uniqueCount="40">
  <si>
    <t>3</t>
  </si>
  <si>
    <t>Отчет</t>
  </si>
  <si>
    <t>№ п/п</t>
  </si>
  <si>
    <t>Наименование муниципальной программы</t>
  </si>
  <si>
    <t xml:space="preserve">ИСПОЛНЕНИЕ  от утвержденного БЮДЖЕТА, в % </t>
  </si>
  <si>
    <t>итого</t>
  </si>
  <si>
    <t>Итого по всем муниципальным программ</t>
  </si>
  <si>
    <t>исполнения по муниципальным программам в муниципальном образовании сельское поселение Леуши</t>
  </si>
  <si>
    <t>1</t>
  </si>
  <si>
    <t>2</t>
  </si>
  <si>
    <t>4</t>
  </si>
  <si>
    <t>5</t>
  </si>
  <si>
    <t>Утверждено бюджет</t>
  </si>
  <si>
    <t>Муниципальная программа "Развитие сферы культуры, спорта и делам молодежи сельского поселения Леуши на 2014 -2016 годы и на  период до 2020 года"</t>
  </si>
  <si>
    <t>Федеральный бюджет</t>
  </si>
  <si>
    <t>Бюджет автономного округа</t>
  </si>
  <si>
    <t>Бюджет Кондинского района</t>
  </si>
  <si>
    <t>Бюджет сельского поселения Леуши</t>
  </si>
  <si>
    <t>Муниципальная программа "Ремонт и содержание дорог общего пользования местного значения в муниципальном образовании сельское поселение Леуши на 2014-2016 годы и на период до 2020 года"</t>
  </si>
  <si>
    <t>Муниципальная программа "Социальная поддержка отдельных категорий населения муниципального образования сельское поселение Леуши на 2014-2016 годы и на  период до 2020 года"</t>
  </si>
  <si>
    <t>6</t>
  </si>
  <si>
    <t>7</t>
  </si>
  <si>
    <t>8</t>
  </si>
  <si>
    <t>за 1 квартал   2019 год</t>
  </si>
  <si>
    <t>Муниципальная программа "Благоустройство территории сельского поселения Леуши на 2018-2021 годы"</t>
  </si>
  <si>
    <t>Муниципальная программа "Капитальный ремонт жилищного фонда сельского поселения Леуши на 2018-2021 годы"</t>
  </si>
  <si>
    <t>Муниципальная программа "Подготовка и проведение празднования юбилейных дат со дня образования населённых пунктов п. Лиственичный, п. Ягодный, п. Дальний на 2018-2019 годы"</t>
  </si>
  <si>
    <t>Муниципальная программа "Развитие муниципальной службы в администрации сельского поселения Леуши на 2018-2021 годы"</t>
  </si>
  <si>
    <t>Профилактика терроризма и экстремизма, гармонизация межэтнических и межкультурных отношений, укрепление толерантности в сельском поселении Леуши на 2018-2021 годы.» </t>
  </si>
  <si>
    <t>9</t>
  </si>
  <si>
    <t>Муниципальная программа"Организация деятельности администрации сельского поселения Леуши на 2018-2021 годы"</t>
  </si>
  <si>
    <t>10</t>
  </si>
  <si>
    <t>Муниципальная программа " Энергосбережение и повышение энергетической эффективности муниципального образования сельского поселения Леуши на 2018-2021 годы"</t>
  </si>
  <si>
    <t>11</t>
  </si>
  <si>
    <t xml:space="preserve">Муниципальная программа "О привлечении граждан и их объеденений к участию в обеспечении охраны общественного порядка ( О добровольных народных друдинах) на территории сельского поселения Леуши на 2018-2021 годы" </t>
  </si>
  <si>
    <t>12</t>
  </si>
  <si>
    <t>Муниципальная программа "Формирование комфортной городской среды в сельском поселении Леуши на 2018-2022 годы"</t>
  </si>
  <si>
    <t>13</t>
  </si>
  <si>
    <t>Муниципальная программа "Обеспечение пожарной безопасности объектов муниципальной собственности жилого фонда сельского поселения Леуши на 2018-2021 годы"</t>
  </si>
  <si>
    <t>Исполнение кассовые расходы на 01.04.2019 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</si>
</sst>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6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rgb="FFFF0000"/>
      <name val="Arial Cyr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49" fontId="2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49" fontId="0" fillId="0" borderId="0" xfId="0" applyNumberFormat="1" applyFont="1"/>
    <xf numFmtId="0" fontId="0" fillId="0" borderId="0" xfId="0" applyFont="1"/>
    <xf numFmtId="0" fontId="3" fillId="3" borderId="17" xfId="0" applyFont="1" applyFill="1" applyBorder="1" applyAlignment="1">
      <alignment vertical="top" wrapText="1"/>
    </xf>
    <xf numFmtId="49" fontId="2" fillId="2" borderId="19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8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2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43" fontId="3" fillId="3" borderId="13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49" fontId="2" fillId="2" borderId="21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wrapText="1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5" fillId="0" borderId="20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49" fontId="0" fillId="3" borderId="16" xfId="0" applyNumberFormat="1" applyFont="1" applyFill="1" applyBorder="1" applyAlignment="1">
      <alignment horizontal="center" vertical="top" wrapText="1"/>
    </xf>
    <xf numFmtId="49" fontId="0" fillId="3" borderId="3" xfId="0" applyNumberFormat="1" applyFont="1" applyFill="1" applyBorder="1" applyAlignment="1">
      <alignment horizontal="center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8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0" fontId="0" fillId="3" borderId="15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5"/>
  <sheetViews>
    <sheetView tabSelected="1"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F9" sqref="F9"/>
    </sheetView>
  </sheetViews>
  <sheetFormatPr defaultRowHeight="12.75"/>
  <cols>
    <col min="1" max="1" width="6.140625" style="18" bestFit="1" customWidth="1"/>
    <col min="2" max="2" width="44.42578125" bestFit="1" customWidth="1"/>
    <col min="3" max="3" width="13.28515625" customWidth="1"/>
    <col min="4" max="4" width="16.42578125" customWidth="1"/>
    <col min="5" max="5" width="16.28515625" customWidth="1"/>
    <col min="6" max="6" width="16.5703125" bestFit="1" customWidth="1"/>
    <col min="7" max="7" width="17" customWidth="1"/>
    <col min="8" max="8" width="14.28515625" customWidth="1"/>
    <col min="9" max="9" width="18.140625" customWidth="1"/>
    <col min="10" max="11" width="18" customWidth="1"/>
    <col min="12" max="12" width="17" customWidth="1"/>
    <col min="13" max="13" width="13.42578125" customWidth="1"/>
    <col min="14" max="14" width="12.42578125" customWidth="1"/>
    <col min="15" max="15" width="12" customWidth="1"/>
    <col min="16" max="16" width="14.85546875" customWidth="1"/>
    <col min="17" max="17" width="10" customWidth="1"/>
  </cols>
  <sheetData>
    <row r="2" spans="1:17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>
      <c r="A3" s="47" t="s">
        <v>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>
      <c r="A4" s="47" t="s">
        <v>23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ht="13.5" thickBot="1">
      <c r="A5" s="17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7" s="1" customFormat="1" ht="24.75" customHeight="1" thickBot="1">
      <c r="A6" s="48" t="s">
        <v>2</v>
      </c>
      <c r="B6" s="50" t="s">
        <v>3</v>
      </c>
      <c r="C6" s="52" t="s">
        <v>12</v>
      </c>
      <c r="D6" s="53"/>
      <c r="E6" s="53"/>
      <c r="F6" s="53"/>
      <c r="G6" s="54"/>
      <c r="H6" s="55" t="s">
        <v>39</v>
      </c>
      <c r="I6" s="53"/>
      <c r="J6" s="53"/>
      <c r="K6" s="53"/>
      <c r="L6" s="54"/>
      <c r="M6" s="55" t="s">
        <v>4</v>
      </c>
      <c r="N6" s="56"/>
      <c r="O6" s="56"/>
      <c r="P6" s="56"/>
      <c r="Q6" s="57"/>
    </row>
    <row r="7" spans="1:17" s="2" customFormat="1" ht="56.25" customHeight="1" thickBot="1">
      <c r="A7" s="49"/>
      <c r="B7" s="51"/>
      <c r="C7" s="22" t="s">
        <v>14</v>
      </c>
      <c r="D7" s="23" t="s">
        <v>15</v>
      </c>
      <c r="E7" s="24" t="s">
        <v>16</v>
      </c>
      <c r="F7" s="24" t="s">
        <v>17</v>
      </c>
      <c r="G7" s="25" t="s">
        <v>5</v>
      </c>
      <c r="H7" s="22" t="s">
        <v>14</v>
      </c>
      <c r="I7" s="23" t="s">
        <v>15</v>
      </c>
      <c r="J7" s="24" t="s">
        <v>16</v>
      </c>
      <c r="K7" s="24" t="s">
        <v>17</v>
      </c>
      <c r="L7" s="25" t="s">
        <v>5</v>
      </c>
      <c r="M7" s="6" t="s">
        <v>14</v>
      </c>
      <c r="N7" s="7" t="s">
        <v>15</v>
      </c>
      <c r="O7" s="8" t="s">
        <v>16</v>
      </c>
      <c r="P7" s="8" t="s">
        <v>17</v>
      </c>
      <c r="Q7" s="9" t="s">
        <v>5</v>
      </c>
    </row>
    <row r="8" spans="1:17" s="31" customFormat="1" ht="63.75" customHeight="1" thickBot="1">
      <c r="A8" s="5" t="s">
        <v>8</v>
      </c>
      <c r="B8" s="16" t="s">
        <v>13</v>
      </c>
      <c r="C8" s="27">
        <v>0</v>
      </c>
      <c r="D8" s="10">
        <f>206297+683103</f>
        <v>889400</v>
      </c>
      <c r="E8" s="10">
        <v>8447368.5600000005</v>
      </c>
      <c r="F8" s="10">
        <f>9904370-683103</f>
        <v>9221267</v>
      </c>
      <c r="G8" s="26">
        <f>SUM(C8:F8)</f>
        <v>18558035.560000002</v>
      </c>
      <c r="H8" s="27">
        <v>0</v>
      </c>
      <c r="I8" s="10">
        <v>34382.699999999997</v>
      </c>
      <c r="J8" s="10">
        <v>1055952</v>
      </c>
      <c r="K8" s="10">
        <v>3100790.86</v>
      </c>
      <c r="L8" s="26">
        <f>H8+I8+J8+K8</f>
        <v>4191125.5599999996</v>
      </c>
      <c r="M8" s="12">
        <v>0</v>
      </c>
      <c r="N8" s="12">
        <f>I8/D8*100</f>
        <v>3.8658308972340896</v>
      </c>
      <c r="O8" s="12">
        <f>J8/E8*100</f>
        <v>12.500366149526688</v>
      </c>
      <c r="P8" s="13">
        <f t="shared" ref="P8:Q9" si="0">K8/F8*100</f>
        <v>33.62651639953598</v>
      </c>
      <c r="Q8" s="13">
        <f t="shared" si="0"/>
        <v>22.58388581296586</v>
      </c>
    </row>
    <row r="9" spans="1:17" s="31" customFormat="1" ht="95.25" customHeight="1" thickBot="1">
      <c r="A9" s="5" t="s">
        <v>9</v>
      </c>
      <c r="B9" s="16" t="s">
        <v>18</v>
      </c>
      <c r="C9" s="27">
        <v>0</v>
      </c>
      <c r="D9" s="10">
        <v>0</v>
      </c>
      <c r="E9" s="10"/>
      <c r="F9" s="10">
        <v>5309067.16</v>
      </c>
      <c r="G9" s="26">
        <f>SUM(C9:F9)</f>
        <v>5309067.16</v>
      </c>
      <c r="H9" s="27">
        <v>0</v>
      </c>
      <c r="I9" s="10">
        <v>0</v>
      </c>
      <c r="J9" s="10"/>
      <c r="K9" s="10">
        <v>639735</v>
      </c>
      <c r="L9" s="26">
        <f>H9+I9+J9+K9</f>
        <v>639735</v>
      </c>
      <c r="M9" s="14">
        <v>0</v>
      </c>
      <c r="N9" s="12">
        <v>0</v>
      </c>
      <c r="O9" s="12">
        <v>0</v>
      </c>
      <c r="P9" s="13">
        <f t="shared" si="0"/>
        <v>12.04985698466847</v>
      </c>
      <c r="Q9" s="13">
        <f t="shared" si="0"/>
        <v>12.04985698466847</v>
      </c>
    </row>
    <row r="10" spans="1:17" s="32" customFormat="1" ht="81.75" customHeight="1" thickBot="1">
      <c r="A10" s="5" t="s">
        <v>0</v>
      </c>
      <c r="B10" s="16" t="s">
        <v>19</v>
      </c>
      <c r="C10" s="27">
        <v>0</v>
      </c>
      <c r="D10" s="28">
        <v>0</v>
      </c>
      <c r="E10" s="10">
        <v>0</v>
      </c>
      <c r="F10" s="10">
        <v>652296</v>
      </c>
      <c r="G10" s="26">
        <f t="shared" ref="G10:G18" si="1">SUM(C10:F10)</f>
        <v>652296</v>
      </c>
      <c r="H10" s="27">
        <v>0</v>
      </c>
      <c r="I10" s="10">
        <v>0</v>
      </c>
      <c r="J10" s="10">
        <v>0</v>
      </c>
      <c r="K10" s="10">
        <v>105478</v>
      </c>
      <c r="L10" s="26">
        <f t="shared" ref="L10:L17" si="2">SUM(H10:K10)</f>
        <v>105478</v>
      </c>
      <c r="M10" s="12">
        <v>0</v>
      </c>
      <c r="N10" s="12">
        <v>0</v>
      </c>
      <c r="O10" s="12">
        <v>0</v>
      </c>
      <c r="P10" s="13">
        <f t="shared" ref="P10:Q12" si="3">K10/F10*100</f>
        <v>16.170266259489559</v>
      </c>
      <c r="Q10" s="13">
        <f t="shared" si="3"/>
        <v>16.170266259489559</v>
      </c>
    </row>
    <row r="11" spans="1:17" s="32" customFormat="1" ht="62.25" customHeight="1" thickBot="1">
      <c r="A11" s="5" t="s">
        <v>10</v>
      </c>
      <c r="B11" s="16" t="s">
        <v>24</v>
      </c>
      <c r="C11" s="27"/>
      <c r="D11" s="28"/>
      <c r="E11" s="10"/>
      <c r="F11" s="10">
        <v>3816849.33</v>
      </c>
      <c r="G11" s="26">
        <f t="shared" si="1"/>
        <v>3816849.33</v>
      </c>
      <c r="H11" s="27"/>
      <c r="I11" s="10"/>
      <c r="J11" s="10"/>
      <c r="K11" s="10">
        <v>749612.24</v>
      </c>
      <c r="L11" s="26">
        <f t="shared" si="2"/>
        <v>749612.24</v>
      </c>
      <c r="M11" s="12"/>
      <c r="N11" s="12"/>
      <c r="O11" s="12"/>
      <c r="P11" s="13"/>
      <c r="Q11" s="13"/>
    </row>
    <row r="12" spans="1:17" s="32" customFormat="1" ht="77.25" customHeight="1" thickBot="1">
      <c r="A12" s="5" t="s">
        <v>11</v>
      </c>
      <c r="B12" s="16" t="s">
        <v>25</v>
      </c>
      <c r="C12" s="27">
        <v>0</v>
      </c>
      <c r="D12" s="28">
        <v>0</v>
      </c>
      <c r="E12" s="10"/>
      <c r="F12" s="10">
        <v>100000</v>
      </c>
      <c r="G12" s="26">
        <f t="shared" si="1"/>
        <v>100000</v>
      </c>
      <c r="H12" s="27">
        <v>0</v>
      </c>
      <c r="I12" s="10">
        <v>0</v>
      </c>
      <c r="J12" s="10"/>
      <c r="K12" s="10">
        <v>0</v>
      </c>
      <c r="L12" s="26">
        <f t="shared" si="2"/>
        <v>0</v>
      </c>
      <c r="M12" s="12">
        <v>0</v>
      </c>
      <c r="N12" s="12">
        <v>0</v>
      </c>
      <c r="O12" s="12" t="e">
        <f t="shared" ref="O12:O21" si="4">J12/E12*100</f>
        <v>#DIV/0!</v>
      </c>
      <c r="P12" s="13">
        <f t="shared" si="3"/>
        <v>0</v>
      </c>
      <c r="Q12" s="13">
        <f t="shared" si="3"/>
        <v>0</v>
      </c>
    </row>
    <row r="13" spans="1:17" s="32" customFormat="1" ht="77.25" customHeight="1" thickBot="1">
      <c r="A13" s="5" t="s">
        <v>20</v>
      </c>
      <c r="B13" s="16" t="s">
        <v>26</v>
      </c>
      <c r="C13" s="29">
        <v>0</v>
      </c>
      <c r="D13" s="28">
        <v>900000</v>
      </c>
      <c r="E13" s="10"/>
      <c r="F13" s="10">
        <v>9091</v>
      </c>
      <c r="G13" s="26">
        <f t="shared" si="1"/>
        <v>909091</v>
      </c>
      <c r="H13" s="27">
        <v>0</v>
      </c>
      <c r="I13" s="10">
        <v>0</v>
      </c>
      <c r="J13" s="10">
        <v>0</v>
      </c>
      <c r="K13" s="10">
        <v>0</v>
      </c>
      <c r="L13" s="26">
        <v>0</v>
      </c>
      <c r="M13" s="12">
        <v>0</v>
      </c>
      <c r="N13" s="12">
        <v>0</v>
      </c>
      <c r="O13" s="12">
        <v>0</v>
      </c>
      <c r="P13" s="12">
        <f t="shared" ref="P13:Q16" si="5">K13/F13*100</f>
        <v>0</v>
      </c>
      <c r="Q13" s="12">
        <f t="shared" si="5"/>
        <v>0</v>
      </c>
    </row>
    <row r="14" spans="1:17" s="32" customFormat="1" ht="67.5" customHeight="1" thickBot="1">
      <c r="A14" s="5" t="s">
        <v>21</v>
      </c>
      <c r="B14" s="37" t="s">
        <v>27</v>
      </c>
      <c r="C14" s="29"/>
      <c r="D14" s="28"/>
      <c r="E14" s="10"/>
      <c r="F14" s="10">
        <v>0</v>
      </c>
      <c r="G14" s="26">
        <v>0</v>
      </c>
      <c r="H14" s="27"/>
      <c r="I14" s="10"/>
      <c r="J14" s="10"/>
      <c r="K14" s="10">
        <v>0</v>
      </c>
      <c r="L14" s="26">
        <v>0</v>
      </c>
      <c r="M14" s="12"/>
      <c r="N14" s="12"/>
      <c r="O14" s="12"/>
      <c r="P14" s="12" t="e">
        <f t="shared" si="5"/>
        <v>#DIV/0!</v>
      </c>
      <c r="Q14" s="12"/>
    </row>
    <row r="15" spans="1:17" s="32" customFormat="1" ht="98.25" customHeight="1" thickBot="1">
      <c r="A15" s="5" t="s">
        <v>22</v>
      </c>
      <c r="B15" s="34" t="s">
        <v>28</v>
      </c>
      <c r="C15" s="29">
        <v>0</v>
      </c>
      <c r="D15" s="28">
        <v>0</v>
      </c>
      <c r="E15" s="10">
        <v>0</v>
      </c>
      <c r="F15" s="10">
        <v>1600</v>
      </c>
      <c r="G15" s="26">
        <f t="shared" si="1"/>
        <v>1600</v>
      </c>
      <c r="H15" s="27">
        <v>0</v>
      </c>
      <c r="I15" s="10">
        <v>0</v>
      </c>
      <c r="J15" s="10">
        <v>0</v>
      </c>
      <c r="K15" s="10"/>
      <c r="L15" s="26">
        <f t="shared" si="2"/>
        <v>0</v>
      </c>
      <c r="M15" s="12">
        <v>0</v>
      </c>
      <c r="N15" s="12">
        <v>0</v>
      </c>
      <c r="O15" s="12">
        <v>0</v>
      </c>
      <c r="P15" s="12">
        <f t="shared" si="5"/>
        <v>0</v>
      </c>
      <c r="Q15" s="12">
        <f t="shared" si="5"/>
        <v>0</v>
      </c>
    </row>
    <row r="16" spans="1:17" s="32" customFormat="1" ht="52.5" customHeight="1" thickBot="1">
      <c r="A16" s="5" t="s">
        <v>29</v>
      </c>
      <c r="B16" s="16" t="s">
        <v>30</v>
      </c>
      <c r="C16" s="27">
        <v>497280.33</v>
      </c>
      <c r="D16" s="10">
        <v>509960.05</v>
      </c>
      <c r="E16" s="10"/>
      <c r="F16" s="10">
        <f>26910561.28+464558.95</f>
        <v>27375120.23</v>
      </c>
      <c r="G16" s="26">
        <f t="shared" si="1"/>
        <v>28382360.609999999</v>
      </c>
      <c r="H16" s="27">
        <v>126114.13</v>
      </c>
      <c r="I16" s="10">
        <v>177870.37</v>
      </c>
      <c r="J16" s="10"/>
      <c r="K16" s="10">
        <v>6753923.1699999999</v>
      </c>
      <c r="L16" s="26">
        <f t="shared" si="2"/>
        <v>7057907.6699999999</v>
      </c>
      <c r="M16" s="13">
        <f>H16/C16*100</f>
        <v>25.360771860813397</v>
      </c>
      <c r="N16" s="13">
        <f t="shared" ref="N16:N21" si="6">I16/D16*100</f>
        <v>34.879275347157098</v>
      </c>
      <c r="O16" s="36" t="e">
        <f t="shared" si="4"/>
        <v>#DIV/0!</v>
      </c>
      <c r="P16" s="13">
        <f t="shared" si="5"/>
        <v>24.671757103731267</v>
      </c>
      <c r="Q16" s="13">
        <f t="shared" si="5"/>
        <v>24.86723274001838</v>
      </c>
    </row>
    <row r="17" spans="1:17" s="30" customFormat="1" ht="79.5" customHeight="1" thickBot="1">
      <c r="A17" s="20" t="s">
        <v>31</v>
      </c>
      <c r="B17" s="21" t="s">
        <v>32</v>
      </c>
      <c r="C17" s="10">
        <v>0</v>
      </c>
      <c r="D17" s="10"/>
      <c r="E17" s="10">
        <v>223130</v>
      </c>
      <c r="F17" s="10">
        <v>2008113.3</v>
      </c>
      <c r="G17" s="26">
        <f t="shared" si="1"/>
        <v>2231243.2999999998</v>
      </c>
      <c r="H17" s="28">
        <v>0</v>
      </c>
      <c r="I17" s="10"/>
      <c r="J17" s="10">
        <v>0</v>
      </c>
      <c r="K17" s="10">
        <v>0</v>
      </c>
      <c r="L17" s="10">
        <f t="shared" si="2"/>
        <v>0</v>
      </c>
      <c r="M17" s="13">
        <v>0</v>
      </c>
      <c r="N17" s="13" t="e">
        <f t="shared" si="6"/>
        <v>#DIV/0!</v>
      </c>
      <c r="O17" s="12">
        <v>0</v>
      </c>
      <c r="P17" s="13">
        <f>K17/F17*100</f>
        <v>0</v>
      </c>
      <c r="Q17" s="13">
        <f t="shared" ref="P17:Q21" si="7">L17/G17*100</f>
        <v>0</v>
      </c>
    </row>
    <row r="18" spans="1:17" s="44" customFormat="1" ht="108" customHeight="1" thickBot="1">
      <c r="A18" s="38" t="s">
        <v>33</v>
      </c>
      <c r="B18" s="39" t="s">
        <v>34</v>
      </c>
      <c r="C18" s="40"/>
      <c r="D18" s="40">
        <f>15714.93+1075.07</f>
        <v>16790</v>
      </c>
      <c r="E18" s="40"/>
      <c r="F18" s="40">
        <f>3931.19+268.93</f>
        <v>4200.12</v>
      </c>
      <c r="G18" s="26">
        <f t="shared" si="1"/>
        <v>20990.12</v>
      </c>
      <c r="H18" s="42"/>
      <c r="I18" s="40"/>
      <c r="J18" s="40"/>
      <c r="K18" s="40">
        <v>0</v>
      </c>
      <c r="L18" s="40">
        <v>0</v>
      </c>
      <c r="M18" s="13"/>
      <c r="N18" s="13"/>
      <c r="O18" s="12"/>
      <c r="P18" s="43"/>
      <c r="Q18" s="43"/>
    </row>
    <row r="19" spans="1:17" s="44" customFormat="1" ht="72" customHeight="1" thickBot="1">
      <c r="A19" s="38" t="s">
        <v>35</v>
      </c>
      <c r="B19" s="39" t="s">
        <v>36</v>
      </c>
      <c r="C19" s="40"/>
      <c r="D19" s="40"/>
      <c r="E19" s="40"/>
      <c r="F19" s="40">
        <v>0</v>
      </c>
      <c r="G19" s="41">
        <v>0</v>
      </c>
      <c r="H19" s="42"/>
      <c r="I19" s="40"/>
      <c r="J19" s="40"/>
      <c r="K19" s="40">
        <v>0</v>
      </c>
      <c r="L19" s="40">
        <v>0</v>
      </c>
      <c r="M19" s="13"/>
      <c r="N19" s="13"/>
      <c r="O19" s="12"/>
      <c r="P19" s="43"/>
      <c r="Q19" s="43"/>
    </row>
    <row r="20" spans="1:17" s="44" customFormat="1" ht="80.25" customHeight="1" thickBot="1">
      <c r="A20" s="38" t="s">
        <v>37</v>
      </c>
      <c r="B20" s="39" t="s">
        <v>38</v>
      </c>
      <c r="C20" s="40"/>
      <c r="D20" s="40"/>
      <c r="E20" s="40"/>
      <c r="F20" s="40">
        <v>0</v>
      </c>
      <c r="G20" s="41">
        <v>0</v>
      </c>
      <c r="H20" s="42"/>
      <c r="I20" s="40"/>
      <c r="J20" s="40"/>
      <c r="K20" s="40">
        <v>0</v>
      </c>
      <c r="L20" s="40">
        <v>0</v>
      </c>
      <c r="M20" s="13"/>
      <c r="N20" s="13"/>
      <c r="O20" s="12"/>
      <c r="P20" s="43"/>
      <c r="Q20" s="43"/>
    </row>
    <row r="21" spans="1:17" s="3" customFormat="1" ht="32.25" thickBot="1">
      <c r="A21" s="15"/>
      <c r="B21" s="19" t="s">
        <v>6</v>
      </c>
      <c r="C21" s="35">
        <f t="shared" ref="C21:L21" si="8">C8+C9+C10+C12+C13+C16+C17+C15</f>
        <v>497280.33</v>
      </c>
      <c r="D21" s="35">
        <f t="shared" si="8"/>
        <v>2299360.0499999998</v>
      </c>
      <c r="E21" s="35">
        <f t="shared" si="8"/>
        <v>8670498.5600000005</v>
      </c>
      <c r="F21" s="35">
        <f t="shared" si="8"/>
        <v>44676554.689999998</v>
      </c>
      <c r="G21" s="35">
        <f t="shared" si="8"/>
        <v>56143693.629999995</v>
      </c>
      <c r="H21" s="35">
        <f t="shared" si="8"/>
        <v>126114.13</v>
      </c>
      <c r="I21" s="35">
        <f t="shared" si="8"/>
        <v>212253.07</v>
      </c>
      <c r="J21" s="35">
        <f t="shared" si="8"/>
        <v>1055952</v>
      </c>
      <c r="K21" s="35">
        <f t="shared" si="8"/>
        <v>10599927.029999999</v>
      </c>
      <c r="L21" s="35">
        <f t="shared" si="8"/>
        <v>11994246.23</v>
      </c>
      <c r="M21" s="33">
        <f t="shared" ref="M21" si="9">H21/C21*100</f>
        <v>25.360771860813397</v>
      </c>
      <c r="N21" s="33">
        <f t="shared" si="6"/>
        <v>9.230962762878308</v>
      </c>
      <c r="O21" s="33">
        <f t="shared" si="4"/>
        <v>12.178676839547274</v>
      </c>
      <c r="P21" s="11">
        <f t="shared" si="7"/>
        <v>23.725927622553652</v>
      </c>
      <c r="Q21" s="11">
        <f t="shared" si="7"/>
        <v>21.363479056160561</v>
      </c>
    </row>
    <row r="22" spans="1:17">
      <c r="D22" s="4"/>
    </row>
    <row r="30" spans="1:17">
      <c r="D30" s="45"/>
      <c r="E30" s="45"/>
      <c r="F30" s="4"/>
    </row>
    <row r="31" spans="1:17">
      <c r="D31" s="46"/>
      <c r="E31" s="46"/>
      <c r="F31" s="4"/>
    </row>
    <row r="32" spans="1:17">
      <c r="D32" s="46"/>
      <c r="E32" s="46"/>
    </row>
    <row r="33" spans="4:5">
      <c r="D33" s="46"/>
      <c r="E33" s="46"/>
    </row>
    <row r="34" spans="4:5">
      <c r="D34" s="46"/>
      <c r="E34" s="46"/>
    </row>
    <row r="35" spans="4:5">
      <c r="D35" s="46"/>
      <c r="E35" s="46"/>
    </row>
  </sheetData>
  <mergeCells count="9">
    <mergeCell ref="D30:E35"/>
    <mergeCell ref="A2:Q2"/>
    <mergeCell ref="A3:Q3"/>
    <mergeCell ref="A4:Q4"/>
    <mergeCell ref="A6:A7"/>
    <mergeCell ref="B6:B7"/>
    <mergeCell ref="C6:G6"/>
    <mergeCell ref="H6:L6"/>
    <mergeCell ref="M6:Q6"/>
  </mergeCells>
  <phoneticPr fontId="1" type="noConversion"/>
  <pageMargins left="0.39370078740157483" right="0.39370078740157483" top="0.6692913385826772" bottom="0.70866141732283472" header="0.51181102362204722" footer="0.51181102362204722"/>
  <pageSetup paperSize="9" scale="5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прил.8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Администратор</cp:lastModifiedBy>
  <cp:lastPrinted>2020-01-16T05:51:48Z</cp:lastPrinted>
  <dcterms:created xsi:type="dcterms:W3CDTF">2008-02-18T07:33:24Z</dcterms:created>
  <dcterms:modified xsi:type="dcterms:W3CDTF">2020-01-17T11:18:19Z</dcterms:modified>
</cp:coreProperties>
</file>