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30" windowWidth="12120" windowHeight="9120"/>
  </bookViews>
  <sheets>
    <sheet name="прил.1" sheetId="12" r:id="rId1"/>
  </sheets>
  <calcPr calcId="125725" refMode="R1C1"/>
</workbook>
</file>

<file path=xl/calcChain.xml><?xml version="1.0" encoding="utf-8"?>
<calcChain xmlns="http://schemas.openxmlformats.org/spreadsheetml/2006/main">
  <c r="K7" i="12"/>
  <c r="F7"/>
  <c r="L9"/>
  <c r="O7"/>
  <c r="K8"/>
  <c r="F10"/>
  <c r="F9"/>
  <c r="F11" l="1"/>
  <c r="B11"/>
  <c r="J11"/>
  <c r="I11"/>
  <c r="G11"/>
  <c r="E11"/>
  <c r="D11"/>
  <c r="C11"/>
  <c r="O8"/>
  <c r="M8"/>
  <c r="L8"/>
  <c r="L11"/>
  <c r="L10"/>
  <c r="F8"/>
  <c r="O9" l="1"/>
  <c r="K10" l="1"/>
  <c r="O10" l="1"/>
  <c r="O11" s="1"/>
  <c r="N10"/>
  <c r="N9"/>
  <c r="N7" l="1"/>
  <c r="N11" s="1"/>
  <c r="K9"/>
  <c r="K11" s="1"/>
  <c r="M9" l="1"/>
  <c r="M10"/>
  <c r="P10" s="1"/>
  <c r="N8"/>
  <c r="P9" l="1"/>
  <c r="P8"/>
  <c r="L7"/>
  <c r="H11"/>
  <c r="M7"/>
  <c r="M11" s="1"/>
  <c r="P7" l="1"/>
  <c r="P11" s="1"/>
</calcChain>
</file>

<file path=xl/sharedStrings.xml><?xml version="1.0" encoding="utf-8"?>
<sst xmlns="http://schemas.openxmlformats.org/spreadsheetml/2006/main" count="34" uniqueCount="26">
  <si>
    <t>Мероприятие</t>
  </si>
  <si>
    <t>Отклонение от утвержденного в бюджете, руб.</t>
  </si>
  <si>
    <t>Причина неисполнения</t>
  </si>
  <si>
    <t>бюджет Российской Федерации</t>
  </si>
  <si>
    <t>бюджет автономного округа</t>
  </si>
  <si>
    <t>бюджет Кондинского района</t>
  </si>
  <si>
    <t>бюджет поселения</t>
  </si>
  <si>
    <t>ОТЧЕТ</t>
  </si>
  <si>
    <t>о финансировании программных мероприятий в разрезе источников финансирования</t>
  </si>
  <si>
    <t>Итого расходов, предумостренных на реализацию муниципальных программ</t>
  </si>
  <si>
    <t>всего по муниципально программе</t>
  </si>
  <si>
    <t>всего по мунийипальной программе</t>
  </si>
  <si>
    <t>всего по муниципальной программе</t>
  </si>
  <si>
    <t>Муниципальная программа «Укрепление межнационального и межконфессионального согласия, профилактика правонарушений, экстремизма и терроризма в городском поселении Мортка на 2020-2025 годы и на период до 2030 года"</t>
  </si>
  <si>
    <t>`</t>
  </si>
  <si>
    <t>-</t>
  </si>
  <si>
    <t>Глава городского поселения Мортка</t>
  </si>
  <si>
    <t>А.А. Тагильцев</t>
  </si>
  <si>
    <t>8(34677)30-022</t>
  </si>
  <si>
    <t xml:space="preserve">Исполнитель: Главный специалист </t>
  </si>
  <si>
    <t>Михайлова Диана Викторовна</t>
  </si>
  <si>
    <t>Муниципальная программа "Создание условий для комфортного проживания жиелей городского поселения Мортка на 2021-2025 годы и на период до 2030года"</t>
  </si>
  <si>
    <t>Муниципальная программа «Развитие муниципальной службы в городском поселении Мортка на 2021-2025 годы и на период до 2030года"</t>
  </si>
  <si>
    <t>Муниципальная программа «Развитие сферы культуры, и молодёжной политики городского поселения  Мортка на 2021-2025 годы и на период до 2030 года»</t>
  </si>
  <si>
    <t>Утверждено в бюджете муниципального образования 2021 год</t>
  </si>
  <si>
    <t>Исполнение (касса) на 01.10 2021</t>
  </si>
</sst>
</file>

<file path=xl/styles.xml><?xml version="1.0" encoding="utf-8"?>
<styleSheet xmlns="http://schemas.openxmlformats.org/spreadsheetml/2006/main">
  <numFmts count="2">
    <numFmt numFmtId="43" formatCode="_-* #,##0.00\ _₽_-;\-* #,##0.00\ _₽_-;_-* &quot;-&quot;??\ _₽_-;_-@_-"/>
    <numFmt numFmtId="164" formatCode="#,##0.00_ ;\-#,##0.00\ "/>
  </numFmts>
  <fonts count="12">
    <font>
      <sz val="10"/>
      <name val="Arial Cyr"/>
      <charset val="204"/>
    </font>
    <font>
      <sz val="10"/>
      <name val="Arial Cyr"/>
      <charset val="204"/>
    </font>
    <font>
      <sz val="8"/>
      <name val="Arial Cyr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3"/>
      <color theme="1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6" tint="0.59999389629810485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50">
    <xf numFmtId="0" fontId="0" fillId="0" borderId="0" xfId="0"/>
    <xf numFmtId="0" fontId="3" fillId="0" borderId="0" xfId="0" applyFont="1"/>
    <xf numFmtId="0" fontId="4" fillId="0" borderId="0" xfId="0" applyFont="1"/>
    <xf numFmtId="0" fontId="3" fillId="0" borderId="0" xfId="0" applyFont="1" applyAlignment="1">
      <alignment horizontal="center" wrapText="1"/>
    </xf>
    <xf numFmtId="0" fontId="3" fillId="0" borderId="0" xfId="0" applyFont="1" applyAlignment="1">
      <alignment vertical="top"/>
    </xf>
    <xf numFmtId="0" fontId="3" fillId="0" borderId="0" xfId="0" applyFont="1" applyAlignment="1">
      <alignment vertical="center"/>
    </xf>
    <xf numFmtId="0" fontId="6" fillId="0" borderId="3" xfId="0" applyFont="1" applyBorder="1" applyAlignment="1">
      <alignment horizontal="center" vertical="center" textRotation="90" wrapText="1"/>
    </xf>
    <xf numFmtId="0" fontId="6" fillId="0" borderId="5" xfId="0" applyFont="1" applyBorder="1" applyAlignment="1">
      <alignment horizontal="center" vertical="center" textRotation="90" wrapText="1"/>
    </xf>
    <xf numFmtId="0" fontId="6" fillId="0" borderId="2" xfId="0" applyFont="1" applyBorder="1" applyAlignment="1">
      <alignment horizontal="center" vertical="center" textRotation="90" wrapText="1"/>
    </xf>
    <xf numFmtId="0" fontId="6" fillId="0" borderId="4" xfId="0" applyFont="1" applyBorder="1" applyAlignment="1">
      <alignment horizontal="center" vertical="center" textRotation="90" wrapText="1"/>
    </xf>
    <xf numFmtId="0" fontId="6" fillId="0" borderId="6" xfId="0" applyFont="1" applyBorder="1" applyAlignment="1">
      <alignment horizontal="center" vertical="center" textRotation="90" wrapText="1"/>
    </xf>
    <xf numFmtId="0" fontId="8" fillId="0" borderId="0" xfId="0" applyFont="1"/>
    <xf numFmtId="0" fontId="9" fillId="0" borderId="0" xfId="0" applyFont="1"/>
    <xf numFmtId="43" fontId="3" fillId="0" borderId="0" xfId="0" applyNumberFormat="1" applyFont="1"/>
    <xf numFmtId="43" fontId="7" fillId="3" borderId="9" xfId="0" applyNumberFormat="1" applyFont="1" applyFill="1" applyBorder="1" applyAlignment="1">
      <alignment horizontal="justify" wrapText="1"/>
    </xf>
    <xf numFmtId="0" fontId="7" fillId="3" borderId="10" xfId="0" applyFont="1" applyFill="1" applyBorder="1" applyAlignment="1">
      <alignment horizontal="justify" vertical="top" wrapText="1"/>
    </xf>
    <xf numFmtId="0" fontId="5" fillId="2" borderId="11" xfId="0" applyNumberFormat="1" applyFont="1" applyFill="1" applyBorder="1" applyAlignment="1">
      <alignment horizontal="left" vertical="top" wrapText="1"/>
    </xf>
    <xf numFmtId="43" fontId="7" fillId="0" borderId="11" xfId="0" applyNumberFormat="1" applyFont="1" applyBorder="1" applyAlignment="1">
      <alignment horizontal="justify" wrapText="1"/>
    </xf>
    <xf numFmtId="0" fontId="7" fillId="0" borderId="23" xfId="0" applyFont="1" applyBorder="1" applyAlignment="1">
      <alignment horizontal="justify" vertical="top" wrapText="1"/>
    </xf>
    <xf numFmtId="0" fontId="11" fillId="3" borderId="22" xfId="0" applyNumberFormat="1" applyFont="1" applyFill="1" applyBorder="1" applyAlignment="1">
      <alignment horizontal="left" vertical="top" wrapText="1"/>
    </xf>
    <xf numFmtId="0" fontId="11" fillId="3" borderId="24" xfId="0" applyNumberFormat="1" applyFont="1" applyFill="1" applyBorder="1" applyAlignment="1">
      <alignment horizontal="left" vertical="top" wrapText="1"/>
    </xf>
    <xf numFmtId="43" fontId="11" fillId="3" borderId="14" xfId="0" applyNumberFormat="1" applyFont="1" applyFill="1" applyBorder="1" applyAlignment="1">
      <alignment horizontal="justify" wrapText="1"/>
    </xf>
    <xf numFmtId="43" fontId="11" fillId="3" borderId="17" xfId="0" applyNumberFormat="1" applyFont="1" applyFill="1" applyBorder="1" applyAlignment="1">
      <alignment horizontal="justify" wrapText="1"/>
    </xf>
    <xf numFmtId="43" fontId="11" fillId="3" borderId="15" xfId="0" applyNumberFormat="1" applyFont="1" applyFill="1" applyBorder="1" applyAlignment="1">
      <alignment horizontal="justify" wrapText="1"/>
    </xf>
    <xf numFmtId="43" fontId="11" fillId="3" borderId="18" xfId="0" applyNumberFormat="1" applyFont="1" applyFill="1" applyBorder="1" applyAlignment="1">
      <alignment horizontal="justify" wrapText="1"/>
    </xf>
    <xf numFmtId="0" fontId="10" fillId="3" borderId="19" xfId="0" applyFont="1" applyFill="1" applyBorder="1" applyAlignment="1">
      <alignment horizontal="justify" vertical="top" wrapText="1"/>
    </xf>
    <xf numFmtId="0" fontId="3" fillId="0" borderId="24" xfId="0" applyFont="1" applyBorder="1"/>
    <xf numFmtId="43" fontId="11" fillId="3" borderId="12" xfId="0" applyNumberFormat="1" applyFont="1" applyFill="1" applyBorder="1" applyAlignment="1">
      <alignment horizontal="justify" wrapText="1"/>
    </xf>
    <xf numFmtId="43" fontId="11" fillId="3" borderId="11" xfId="0" applyNumberFormat="1" applyFont="1" applyFill="1" applyBorder="1" applyAlignment="1">
      <alignment horizontal="justify" wrapText="1"/>
    </xf>
    <xf numFmtId="43" fontId="11" fillId="3" borderId="1" xfId="0" applyNumberFormat="1" applyFont="1" applyFill="1" applyBorder="1" applyAlignment="1">
      <alignment horizontal="justify" wrapText="1"/>
    </xf>
    <xf numFmtId="0" fontId="10" fillId="3" borderId="25" xfId="0" applyFont="1" applyFill="1" applyBorder="1" applyAlignment="1">
      <alignment horizontal="justify" vertical="top" wrapText="1"/>
    </xf>
    <xf numFmtId="43" fontId="11" fillId="3" borderId="13" xfId="0" applyNumberFormat="1" applyFont="1" applyFill="1" applyBorder="1" applyAlignment="1">
      <alignment horizontal="justify" wrapText="1"/>
    </xf>
    <xf numFmtId="0" fontId="10" fillId="3" borderId="21" xfId="0" applyFont="1" applyFill="1" applyBorder="1" applyAlignment="1">
      <alignment horizontal="justify" vertical="top" wrapText="1"/>
    </xf>
    <xf numFmtId="164" fontId="7" fillId="3" borderId="9" xfId="0" applyNumberFormat="1" applyFont="1" applyFill="1" applyBorder="1" applyAlignment="1">
      <alignment horizontal="justify" wrapText="1"/>
    </xf>
    <xf numFmtId="164" fontId="7" fillId="3" borderId="9" xfId="0" applyNumberFormat="1" applyFont="1" applyFill="1" applyBorder="1" applyAlignment="1">
      <alignment horizontal="right" wrapText="1"/>
    </xf>
    <xf numFmtId="164" fontId="11" fillId="3" borderId="14" xfId="0" applyNumberFormat="1" applyFont="1" applyFill="1" applyBorder="1" applyAlignment="1">
      <alignment horizontal="right" wrapText="1"/>
    </xf>
    <xf numFmtId="164" fontId="11" fillId="3" borderId="12" xfId="0" applyNumberFormat="1" applyFont="1" applyFill="1" applyBorder="1" applyAlignment="1">
      <alignment horizontal="right" wrapText="1"/>
    </xf>
    <xf numFmtId="164" fontId="11" fillId="3" borderId="11" xfId="0" applyNumberFormat="1" applyFont="1" applyFill="1" applyBorder="1" applyAlignment="1">
      <alignment horizontal="right" wrapText="1"/>
    </xf>
    <xf numFmtId="0" fontId="11" fillId="3" borderId="11" xfId="0" applyNumberFormat="1" applyFont="1" applyFill="1" applyBorder="1" applyAlignment="1">
      <alignment horizontal="left" vertical="top" wrapText="1"/>
    </xf>
    <xf numFmtId="0" fontId="11" fillId="3" borderId="20" xfId="0" applyNumberFormat="1" applyFont="1" applyFill="1" applyBorder="1" applyAlignment="1">
      <alignment horizontal="left" vertical="top" wrapText="1"/>
    </xf>
    <xf numFmtId="0" fontId="6" fillId="0" borderId="14" xfId="0" applyFont="1" applyBorder="1" applyAlignment="1">
      <alignment horizontal="center" vertical="top" wrapText="1"/>
    </xf>
    <xf numFmtId="0" fontId="6" fillId="0" borderId="15" xfId="0" applyFont="1" applyBorder="1" applyAlignment="1">
      <alignment horizontal="center" vertical="top" wrapText="1"/>
    </xf>
    <xf numFmtId="0" fontId="6" fillId="0" borderId="16" xfId="0" applyFont="1" applyBorder="1" applyAlignment="1">
      <alignment horizontal="center" vertical="top" wrapText="1"/>
    </xf>
    <xf numFmtId="0" fontId="6" fillId="0" borderId="17" xfId="0" applyFont="1" applyBorder="1" applyAlignment="1">
      <alignment horizontal="center" vertical="top" wrapText="1"/>
    </xf>
    <xf numFmtId="0" fontId="6" fillId="0" borderId="18" xfId="0" applyFont="1" applyBorder="1" applyAlignment="1">
      <alignment horizontal="center" vertical="top" wrapText="1"/>
    </xf>
    <xf numFmtId="0" fontId="6" fillId="0" borderId="19" xfId="0" applyFont="1" applyBorder="1" applyAlignment="1">
      <alignment horizontal="center" vertical="top" wrapText="1"/>
    </xf>
    <xf numFmtId="0" fontId="6" fillId="0" borderId="7" xfId="0" applyFont="1" applyBorder="1" applyAlignment="1">
      <alignment horizontal="center" vertical="top" wrapText="1"/>
    </xf>
    <xf numFmtId="0" fontId="3" fillId="0" borderId="0" xfId="0" applyFont="1" applyAlignment="1">
      <alignment horizontal="center" wrapText="1"/>
    </xf>
    <xf numFmtId="0" fontId="6" fillId="0" borderId="20" xfId="0" applyFont="1" applyBorder="1" applyAlignment="1">
      <alignment horizontal="center" vertical="top" wrapText="1"/>
    </xf>
    <xf numFmtId="0" fontId="6" fillId="0" borderId="8" xfId="0" applyFont="1" applyBorder="1" applyAlignment="1">
      <alignment horizontal="center" vertical="top" wrapText="1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2:Q19"/>
  <sheetViews>
    <sheetView tabSelected="1" zoomScaleNormal="100" workbookViewId="0">
      <pane xSplit="1" ySplit="6" topLeftCell="B7" activePane="bottomRight" state="frozen"/>
      <selection pane="topRight" activeCell="B1" sqref="B1"/>
      <selection pane="bottomLeft" activeCell="A7" sqref="A7"/>
      <selection pane="bottomRight" activeCell="K11" sqref="K11"/>
    </sheetView>
  </sheetViews>
  <sheetFormatPr defaultRowHeight="15"/>
  <cols>
    <col min="1" max="1" width="39.28515625" style="1" customWidth="1"/>
    <col min="2" max="2" width="12.7109375" style="1" customWidth="1"/>
    <col min="3" max="3" width="14.7109375" style="1" customWidth="1"/>
    <col min="4" max="4" width="15.42578125" style="1" bestFit="1" customWidth="1"/>
    <col min="5" max="5" width="15.42578125" style="1" customWidth="1"/>
    <col min="6" max="6" width="15.85546875" style="1" customWidth="1"/>
    <col min="7" max="7" width="12.140625" style="1" customWidth="1"/>
    <col min="8" max="8" width="13.5703125" style="1" customWidth="1"/>
    <col min="9" max="9" width="14.5703125" style="1" customWidth="1"/>
    <col min="10" max="10" width="15.140625" style="1" customWidth="1"/>
    <col min="11" max="11" width="14.85546875" style="1" customWidth="1"/>
    <col min="12" max="12" width="12.140625" style="1" customWidth="1"/>
    <col min="13" max="13" width="15.140625" style="1" customWidth="1"/>
    <col min="14" max="14" width="14.7109375" style="1" customWidth="1"/>
    <col min="15" max="15" width="15.42578125" style="1" customWidth="1"/>
    <col min="16" max="16" width="16.28515625" style="1" customWidth="1"/>
    <col min="17" max="17" width="13.42578125" style="1" customWidth="1"/>
    <col min="18" max="16384" width="9.140625" style="1"/>
  </cols>
  <sheetData>
    <row r="2" spans="1:17">
      <c r="A2" s="47" t="s">
        <v>7</v>
      </c>
      <c r="B2" s="47"/>
      <c r="C2" s="47"/>
      <c r="D2" s="47"/>
      <c r="E2" s="47"/>
      <c r="F2" s="47"/>
      <c r="G2" s="47"/>
      <c r="H2" s="47"/>
      <c r="I2" s="47"/>
      <c r="J2" s="47"/>
      <c r="K2" s="47"/>
      <c r="L2" s="47"/>
      <c r="M2" s="47"/>
      <c r="N2" s="47"/>
      <c r="O2" s="47"/>
      <c r="P2" s="47"/>
      <c r="Q2" s="47"/>
    </row>
    <row r="3" spans="1:17">
      <c r="A3" s="47" t="s">
        <v>8</v>
      </c>
      <c r="B3" s="47"/>
      <c r="C3" s="47"/>
      <c r="D3" s="47"/>
      <c r="E3" s="47"/>
      <c r="F3" s="47"/>
      <c r="G3" s="47"/>
      <c r="H3" s="47"/>
      <c r="I3" s="47"/>
      <c r="J3" s="47"/>
      <c r="K3" s="47"/>
      <c r="L3" s="47"/>
      <c r="M3" s="47"/>
      <c r="N3" s="47"/>
      <c r="O3" s="47"/>
      <c r="P3" s="47"/>
      <c r="Q3" s="47"/>
    </row>
    <row r="4" spans="1:17" ht="15.75" thickBot="1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</row>
    <row r="5" spans="1:17" s="4" customFormat="1" ht="47.25" customHeight="1">
      <c r="A5" s="48" t="s">
        <v>0</v>
      </c>
      <c r="B5" s="40" t="s">
        <v>24</v>
      </c>
      <c r="C5" s="41"/>
      <c r="D5" s="41"/>
      <c r="E5" s="41"/>
      <c r="F5" s="42"/>
      <c r="G5" s="40" t="s">
        <v>25</v>
      </c>
      <c r="H5" s="41"/>
      <c r="I5" s="41"/>
      <c r="J5" s="41"/>
      <c r="K5" s="42"/>
      <c r="L5" s="43" t="s">
        <v>1</v>
      </c>
      <c r="M5" s="41"/>
      <c r="N5" s="41"/>
      <c r="O5" s="41"/>
      <c r="P5" s="44"/>
      <c r="Q5" s="45" t="s">
        <v>2</v>
      </c>
    </row>
    <row r="6" spans="1:17" s="5" customFormat="1" ht="96.75" thickBot="1">
      <c r="A6" s="49"/>
      <c r="B6" s="8" t="s">
        <v>3</v>
      </c>
      <c r="C6" s="6" t="s">
        <v>4</v>
      </c>
      <c r="D6" s="6" t="s">
        <v>5</v>
      </c>
      <c r="E6" s="6" t="s">
        <v>6</v>
      </c>
      <c r="F6" s="9" t="s">
        <v>10</v>
      </c>
      <c r="G6" s="8" t="s">
        <v>3</v>
      </c>
      <c r="H6" s="6" t="s">
        <v>4</v>
      </c>
      <c r="I6" s="6" t="s">
        <v>5</v>
      </c>
      <c r="J6" s="6" t="s">
        <v>6</v>
      </c>
      <c r="K6" s="9" t="s">
        <v>11</v>
      </c>
      <c r="L6" s="7" t="s">
        <v>3</v>
      </c>
      <c r="M6" s="6" t="s">
        <v>4</v>
      </c>
      <c r="N6" s="6" t="s">
        <v>5</v>
      </c>
      <c r="O6" s="6" t="s">
        <v>6</v>
      </c>
      <c r="P6" s="10" t="s">
        <v>12</v>
      </c>
      <c r="Q6" s="46"/>
    </row>
    <row r="7" spans="1:17" s="2" customFormat="1" ht="51.75" thickBot="1">
      <c r="A7" s="19" t="s">
        <v>21</v>
      </c>
      <c r="B7" s="14" t="s">
        <v>15</v>
      </c>
      <c r="C7" s="14">
        <v>4805790</v>
      </c>
      <c r="D7" s="14">
        <v>5883574.6699999999</v>
      </c>
      <c r="E7" s="34">
        <v>26141129.899999999</v>
      </c>
      <c r="F7" s="33">
        <f>SUM(C7:E7)</f>
        <v>36830494.57</v>
      </c>
      <c r="G7" s="14"/>
      <c r="H7" s="14">
        <v>4805790</v>
      </c>
      <c r="I7" s="14">
        <v>5883574.6699999999</v>
      </c>
      <c r="J7" s="14">
        <v>21106267.780000001</v>
      </c>
      <c r="K7" s="14">
        <f>I7+J7+H7</f>
        <v>31795632.450000003</v>
      </c>
      <c r="L7" s="14">
        <f>SUM(B7,G7)</f>
        <v>0</v>
      </c>
      <c r="M7" s="14">
        <f t="shared" ref="M7" si="0">C7-H7</f>
        <v>0</v>
      </c>
      <c r="N7" s="14">
        <f t="shared" ref="N7" si="1">D7-I7</f>
        <v>0</v>
      </c>
      <c r="O7" s="14">
        <f>E7-J7</f>
        <v>5034862.1199999973</v>
      </c>
      <c r="P7" s="14">
        <f>SUM(L7:O7)</f>
        <v>5034862.1199999973</v>
      </c>
      <c r="Q7" s="15"/>
    </row>
    <row r="8" spans="1:17" s="26" customFormat="1" ht="78.75" customHeight="1">
      <c r="A8" s="39" t="s">
        <v>13</v>
      </c>
      <c r="B8" s="21" t="s">
        <v>14</v>
      </c>
      <c r="C8" s="21">
        <v>23660</v>
      </c>
      <c r="D8" s="21"/>
      <c r="E8" s="35">
        <v>5915</v>
      </c>
      <c r="F8" s="35">
        <f>SUM(C8,E8)</f>
        <v>29575</v>
      </c>
      <c r="G8" s="21"/>
      <c r="H8" s="21">
        <v>9520</v>
      </c>
      <c r="I8" s="21"/>
      <c r="J8" s="21">
        <v>2380</v>
      </c>
      <c r="K8" s="21">
        <f>SUM(G8,H8,I8,J8)</f>
        <v>11900</v>
      </c>
      <c r="L8" s="22">
        <f>SUM(B8,G8)</f>
        <v>0</v>
      </c>
      <c r="M8" s="23">
        <f t="shared" ref="M8:O10" si="2">C8-H8</f>
        <v>14140</v>
      </c>
      <c r="N8" s="23">
        <f t="shared" si="2"/>
        <v>0</v>
      </c>
      <c r="O8" s="23">
        <f t="shared" si="2"/>
        <v>3535</v>
      </c>
      <c r="P8" s="24">
        <f>SUM(L8:O8)</f>
        <v>17675</v>
      </c>
      <c r="Q8" s="25"/>
    </row>
    <row r="9" spans="1:17" s="26" customFormat="1" ht="78.75" customHeight="1">
      <c r="A9" s="20" t="s">
        <v>22</v>
      </c>
      <c r="B9" s="27">
        <v>538686.17000000004</v>
      </c>
      <c r="C9" s="27">
        <v>3613719.24</v>
      </c>
      <c r="D9" s="27"/>
      <c r="E9" s="36">
        <v>36119059.159999996</v>
      </c>
      <c r="F9" s="28">
        <f>SUM(B9,C9,E9)</f>
        <v>40271464.569999993</v>
      </c>
      <c r="G9" s="27">
        <v>402427.5</v>
      </c>
      <c r="H9" s="27">
        <v>2508540.89</v>
      </c>
      <c r="I9" s="27"/>
      <c r="J9" s="27">
        <v>27287025.460000001</v>
      </c>
      <c r="K9" s="27">
        <f>G9+H9+I9+J9</f>
        <v>30197993.850000001</v>
      </c>
      <c r="L9" s="27">
        <f>B9-G9</f>
        <v>136258.67000000004</v>
      </c>
      <c r="M9" s="28">
        <f t="shared" si="2"/>
        <v>1105178.3500000001</v>
      </c>
      <c r="N9" s="28">
        <f t="shared" si="2"/>
        <v>0</v>
      </c>
      <c r="O9" s="28">
        <f t="shared" si="2"/>
        <v>8832033.6999999955</v>
      </c>
      <c r="P9" s="29">
        <f t="shared" ref="P9:P10" si="3">SUM(L9:O9)</f>
        <v>10073470.719999995</v>
      </c>
      <c r="Q9" s="30"/>
    </row>
    <row r="10" spans="1:17" ht="123" customHeight="1">
      <c r="A10" s="38" t="s">
        <v>23</v>
      </c>
      <c r="B10" s="28"/>
      <c r="C10" s="28">
        <v>271500</v>
      </c>
      <c r="D10" s="28">
        <v>2515433.08</v>
      </c>
      <c r="E10" s="37">
        <v>24710683.539999999</v>
      </c>
      <c r="F10" s="31">
        <f>B10+C10+D10+E10</f>
        <v>27497616.619999997</v>
      </c>
      <c r="G10" s="28"/>
      <c r="H10" s="28">
        <v>171500</v>
      </c>
      <c r="I10" s="28">
        <v>1756631.34</v>
      </c>
      <c r="J10" s="28">
        <v>15954111.460000001</v>
      </c>
      <c r="K10" s="28">
        <f>G10+H10+I10+J10</f>
        <v>17882242.800000001</v>
      </c>
      <c r="L10" s="28">
        <f>SUM(B10,G10)</f>
        <v>0</v>
      </c>
      <c r="M10" s="28">
        <f t="shared" si="2"/>
        <v>100000</v>
      </c>
      <c r="N10" s="28">
        <f t="shared" si="2"/>
        <v>758801.74</v>
      </c>
      <c r="O10" s="28">
        <f t="shared" si="2"/>
        <v>8756572.0799999982</v>
      </c>
      <c r="P10" s="28">
        <f t="shared" si="3"/>
        <v>9615373.8199999984</v>
      </c>
      <c r="Q10" s="32"/>
    </row>
    <row r="11" spans="1:17" s="2" customFormat="1" ht="26.25" thickBot="1">
      <c r="A11" s="16" t="s">
        <v>9</v>
      </c>
      <c r="B11" s="17">
        <f>SUM(B7:B10)</f>
        <v>538686.17000000004</v>
      </c>
      <c r="C11" s="17">
        <f>SUM(C7:C10)</f>
        <v>8714669.2400000002</v>
      </c>
      <c r="D11" s="17">
        <f>SUM(D7:D10)</f>
        <v>8399007.75</v>
      </c>
      <c r="E11" s="17">
        <f>E7+E10+E9+E8</f>
        <v>86976787.599999994</v>
      </c>
      <c r="F11" s="17">
        <f>F7+F10+F9+F8</f>
        <v>104629150.75999999</v>
      </c>
      <c r="G11" s="17">
        <f>SUM(G7:G10)</f>
        <v>402427.5</v>
      </c>
      <c r="H11" s="17">
        <f>SUM(H7:H10)</f>
        <v>7495350.8900000006</v>
      </c>
      <c r="I11" s="17">
        <f>SUM(I7:I10)</f>
        <v>7640206.0099999998</v>
      </c>
      <c r="J11" s="17">
        <f>J8+J10+J9+J7</f>
        <v>64349784.700000003</v>
      </c>
      <c r="K11" s="17">
        <f>K7+K8+K10+K9</f>
        <v>79887769.099999994</v>
      </c>
      <c r="L11" s="17">
        <f>SUM(L7:L10)</f>
        <v>136258.67000000004</v>
      </c>
      <c r="M11" s="17">
        <f>SUM(M7:M10)</f>
        <v>1219318.3500000001</v>
      </c>
      <c r="N11" s="17">
        <f>SUM(N7:N10)</f>
        <v>758801.74</v>
      </c>
      <c r="O11" s="17">
        <f>SUM(O7:O10)</f>
        <v>22627002.899999991</v>
      </c>
      <c r="P11" s="17">
        <f>SUM(P7:P10)</f>
        <v>24741381.659999989</v>
      </c>
      <c r="Q11" s="18"/>
    </row>
    <row r="13" spans="1:17">
      <c r="A13" s="1" t="s">
        <v>16</v>
      </c>
      <c r="F13" s="1" t="s">
        <v>17</v>
      </c>
      <c r="K13" s="13"/>
    </row>
    <row r="14" spans="1:17">
      <c r="O14" s="13"/>
    </row>
    <row r="15" spans="1:17" ht="16.5">
      <c r="A15" s="11" t="s">
        <v>19</v>
      </c>
      <c r="B15" s="12"/>
    </row>
    <row r="16" spans="1:17" ht="16.5">
      <c r="A16" s="11" t="s">
        <v>20</v>
      </c>
      <c r="B16" s="12"/>
      <c r="E16" s="13"/>
    </row>
    <row r="17" spans="1:5" ht="16.5">
      <c r="A17" s="11"/>
      <c r="B17" s="12"/>
      <c r="E17" s="13"/>
    </row>
    <row r="18" spans="1:5" ht="16.5">
      <c r="A18" s="11"/>
      <c r="B18" s="12"/>
    </row>
    <row r="19" spans="1:5" ht="16.5">
      <c r="A19" s="11" t="s">
        <v>18</v>
      </c>
      <c r="B19" s="12"/>
    </row>
  </sheetData>
  <mergeCells count="7">
    <mergeCell ref="G5:K5"/>
    <mergeCell ref="L5:P5"/>
    <mergeCell ref="Q5:Q6"/>
    <mergeCell ref="A2:Q2"/>
    <mergeCell ref="A3:Q3"/>
    <mergeCell ref="A5:A6"/>
    <mergeCell ref="B5:F5"/>
  </mergeCells>
  <phoneticPr fontId="2" type="noConversion"/>
  <pageMargins left="0.59055118110236227" right="0.47244094488188981" top="0.6" bottom="0.15748031496062992" header="0.59" footer="0.27559055118110237"/>
  <pageSetup paperSize="9" scale="51" fitToHeight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прил.1</vt:lpstr>
    </vt:vector>
  </TitlesOfParts>
  <Company>Depfin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Economov</dc:creator>
  <cp:lastModifiedBy>Экономист</cp:lastModifiedBy>
  <cp:lastPrinted>2021-04-23T06:08:41Z</cp:lastPrinted>
  <dcterms:created xsi:type="dcterms:W3CDTF">2008-02-18T07:33:24Z</dcterms:created>
  <dcterms:modified xsi:type="dcterms:W3CDTF">2021-12-03T09:02:13Z</dcterms:modified>
</cp:coreProperties>
</file>