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user\Desktop\КСП\+++++оценка эффективности муниципальных программ\"/>
    </mc:Choice>
  </mc:AlternateContent>
  <xr:revisionPtr revIDLastSave="0" documentId="13_ncr:1_{D5D24339-8C95-468E-9CF8-64AE405E6C85}" xr6:coauthVersionLast="47" xr6:coauthVersionMax="47" xr10:uidLastSave="{00000000-0000-0000-0000-000000000000}"/>
  <bookViews>
    <workbookView xWindow="-120" yWindow="-120" windowWidth="29040" windowHeight="15840" firstSheet="3" activeTab="3" xr2:uid="{00000000-000D-0000-FFFF-FFFF00000000}"/>
  </bookViews>
  <sheets>
    <sheet name="Лист1" sheetId="1" state="hidden" r:id="rId1"/>
    <sheet name="Основной" sheetId="2" state="hidden" r:id="rId2"/>
    <sheet name="рабочий" sheetId="3" state="hidden" r:id="rId3"/>
    <sheet name="анализ исполнения 2022" sheetId="4" r:id="rId4"/>
  </sheets>
  <calcPr calcId="181029"/>
</workbook>
</file>

<file path=xl/calcChain.xml><?xml version="1.0" encoding="utf-8"?>
<calcChain xmlns="http://schemas.openxmlformats.org/spreadsheetml/2006/main">
  <c r="N14" i="4" l="1"/>
  <c r="I16" i="4"/>
  <c r="I14" i="4"/>
  <c r="J14" i="4" s="1"/>
  <c r="J16" i="4" s="1"/>
  <c r="H14" i="4"/>
  <c r="H16" i="4" s="1"/>
  <c r="I8" i="4"/>
  <c r="M8" i="4" s="1"/>
  <c r="E8" i="4"/>
  <c r="D14" i="4"/>
  <c r="D16" i="4" s="1"/>
  <c r="C14" i="4"/>
  <c r="C16" i="4" s="1"/>
  <c r="N13" i="4"/>
  <c r="M6" i="4"/>
  <c r="M7" i="4"/>
  <c r="M9" i="4"/>
  <c r="M10" i="4"/>
  <c r="M11" i="4"/>
  <c r="M12" i="4"/>
  <c r="M13" i="4"/>
  <c r="M5" i="4"/>
  <c r="L6" i="4"/>
  <c r="L7" i="4"/>
  <c r="L8" i="4"/>
  <c r="L9" i="4"/>
  <c r="L10" i="4"/>
  <c r="L11" i="4"/>
  <c r="L12" i="4"/>
  <c r="L13" i="4"/>
  <c r="L5" i="4"/>
  <c r="J5" i="4"/>
  <c r="J6" i="4"/>
  <c r="J7" i="4"/>
  <c r="J8" i="4"/>
  <c r="J9" i="4"/>
  <c r="J10" i="4"/>
  <c r="J11" i="4"/>
  <c r="J12" i="4"/>
  <c r="J13" i="4"/>
  <c r="G16" i="4"/>
  <c r="F6" i="4"/>
  <c r="F7" i="4"/>
  <c r="F8" i="4"/>
  <c r="F9" i="4"/>
  <c r="F10" i="4"/>
  <c r="F11" i="4"/>
  <c r="F12" i="4"/>
  <c r="F13" i="4"/>
  <c r="F5" i="4"/>
  <c r="E14" i="4" l="1"/>
  <c r="E16" i="4" s="1"/>
  <c r="M16" i="4" s="1"/>
  <c r="L14" i="4"/>
  <c r="N12" i="4"/>
  <c r="L16" i="4"/>
  <c r="N5" i="4"/>
  <c r="N10" i="4"/>
  <c r="N11" i="4"/>
  <c r="F14" i="4" l="1"/>
  <c r="F16" i="4" s="1"/>
  <c r="M14" i="4"/>
  <c r="N16" i="4"/>
  <c r="Q26" i="3"/>
  <c r="Q23" i="3"/>
  <c r="Q16" i="3"/>
  <c r="P26" i="3"/>
  <c r="P23" i="3"/>
  <c r="R23" i="3" s="1"/>
  <c r="P16"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F272" i="3"/>
  <c r="E272" i="3"/>
  <c r="M269" i="3"/>
  <c r="L269" i="3"/>
  <c r="G269" i="3"/>
  <c r="F269" i="3"/>
  <c r="E269" i="3"/>
  <c r="M267" i="3"/>
  <c r="L267" i="3"/>
  <c r="G267" i="3"/>
  <c r="F267" i="3"/>
  <c r="E267" i="3"/>
  <c r="M265" i="3"/>
  <c r="L265" i="3"/>
  <c r="G265" i="3"/>
  <c r="F265" i="3"/>
  <c r="E265" i="3"/>
  <c r="M263" i="3"/>
  <c r="L263" i="3"/>
  <c r="G263" i="3"/>
  <c r="F263" i="3"/>
  <c r="E263" i="3"/>
  <c r="M261" i="3"/>
  <c r="L261" i="3"/>
  <c r="G261" i="3"/>
  <c r="G260" i="3" s="1"/>
  <c r="F261" i="3"/>
  <c r="E261" i="3"/>
  <c r="M258" i="3"/>
  <c r="L258" i="3"/>
  <c r="G258" i="3"/>
  <c r="F258" i="3"/>
  <c r="E258" i="3"/>
  <c r="M256" i="3"/>
  <c r="L256" i="3"/>
  <c r="G256" i="3"/>
  <c r="F256" i="3"/>
  <c r="E256" i="3"/>
  <c r="M254" i="3"/>
  <c r="L254" i="3"/>
  <c r="G254" i="3"/>
  <c r="F254" i="3"/>
  <c r="E254"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L199" i="3" s="1"/>
  <c r="L198" i="3" s="1"/>
  <c r="F200" i="3"/>
  <c r="F199" i="3" s="1"/>
  <c r="F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F131" i="3" s="1"/>
  <c r="K135" i="3"/>
  <c r="K130" i="3" s="1"/>
  <c r="J135" i="3"/>
  <c r="J130" i="3" s="1"/>
  <c r="H135" i="3"/>
  <c r="H130" i="3" s="1"/>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M94" i="3"/>
  <c r="L94" i="3"/>
  <c r="G94" i="3"/>
  <c r="F94" i="3"/>
  <c r="E94" i="3"/>
  <c r="M91" i="3"/>
  <c r="L91" i="3"/>
  <c r="G91" i="3"/>
  <c r="F91" i="3"/>
  <c r="E91" i="3"/>
  <c r="M85" i="3"/>
  <c r="L85" i="3"/>
  <c r="L84" i="3" s="1"/>
  <c r="G85" i="3"/>
  <c r="G84" i="3" s="1"/>
  <c r="F85" i="3"/>
  <c r="F84" i="3" s="1"/>
  <c r="E85" i="3"/>
  <c r="E84" i="3" s="1"/>
  <c r="M78" i="3"/>
  <c r="L78" i="3"/>
  <c r="L77" i="3" s="1"/>
  <c r="G78" i="3"/>
  <c r="G77" i="3" s="1"/>
  <c r="F78" i="3"/>
  <c r="F77" i="3" s="1"/>
  <c r="E78" i="3"/>
  <c r="E77" i="3" s="1"/>
  <c r="M73" i="3"/>
  <c r="L73" i="3"/>
  <c r="G73" i="3"/>
  <c r="F73" i="3"/>
  <c r="E73" i="3"/>
  <c r="M71" i="3"/>
  <c r="L71" i="3"/>
  <c r="G71" i="3"/>
  <c r="F71" i="3"/>
  <c r="E71" i="3"/>
  <c r="M69" i="3"/>
  <c r="L69" i="3"/>
  <c r="G69" i="3"/>
  <c r="F69" i="3"/>
  <c r="E69" i="3"/>
  <c r="M67" i="3"/>
  <c r="L67" i="3"/>
  <c r="G67" i="3"/>
  <c r="F67" i="3"/>
  <c r="E67" i="3"/>
  <c r="M65" i="3"/>
  <c r="L65" i="3"/>
  <c r="G65" i="3"/>
  <c r="F65" i="3"/>
  <c r="E65" i="3"/>
  <c r="K64" i="3"/>
  <c r="J64" i="3"/>
  <c r="I64" i="3"/>
  <c r="H64" i="3"/>
  <c r="M62" i="3"/>
  <c r="L62" i="3"/>
  <c r="G62" i="3"/>
  <c r="F62" i="3"/>
  <c r="M56" i="3"/>
  <c r="L56" i="3"/>
  <c r="G56" i="3"/>
  <c r="F56" i="3"/>
  <c r="E56" i="3"/>
  <c r="E52" i="3" s="1"/>
  <c r="M54" i="3"/>
  <c r="M53" i="3" s="1"/>
  <c r="L54" i="3"/>
  <c r="L53" i="3" s="1"/>
  <c r="G54" i="3"/>
  <c r="G53" i="3" s="1"/>
  <c r="F54" i="3"/>
  <c r="F53" i="3" s="1"/>
  <c r="K52" i="3"/>
  <c r="J52" i="3"/>
  <c r="I52" i="3"/>
  <c r="H52" i="3"/>
  <c r="M48" i="3"/>
  <c r="M47" i="3" s="1"/>
  <c r="G48" i="3"/>
  <c r="G47" i="3" s="1"/>
  <c r="L47" i="3"/>
  <c r="M43" i="3"/>
  <c r="L43" i="3"/>
  <c r="G43" i="3"/>
  <c r="F43" i="3"/>
  <c r="M38" i="3"/>
  <c r="L38" i="3"/>
  <c r="G38" i="3"/>
  <c r="F38" i="3"/>
  <c r="F37" i="3" s="1"/>
  <c r="K37" i="3"/>
  <c r="J37" i="3"/>
  <c r="I37" i="3"/>
  <c r="H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E64" i="3" l="1"/>
  <c r="G253" i="3"/>
  <c r="F235" i="3"/>
  <c r="F97" i="3"/>
  <c r="P15" i="3"/>
  <c r="M172" i="3"/>
  <c r="G271" i="3"/>
  <c r="L76" i="3"/>
  <c r="G8" i="3"/>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G64" i="3"/>
  <c r="F64" i="3"/>
  <c r="N136" i="3"/>
  <c r="N211" i="3"/>
  <c r="O220" i="3"/>
  <c r="O227" i="3"/>
  <c r="O230" i="3"/>
  <c r="O249" i="3"/>
  <c r="O263" i="3"/>
  <c r="N272" i="3"/>
  <c r="O282" i="3"/>
  <c r="R9" i="3"/>
  <c r="Q15" i="3"/>
  <c r="R15" i="3" s="1"/>
  <c r="M235" i="3"/>
  <c r="O235" i="3" s="1"/>
  <c r="L97" i="3"/>
  <c r="N97" i="3" s="1"/>
  <c r="E222" i="3"/>
  <c r="O229" i="3"/>
  <c r="L15" i="3"/>
  <c r="O56" i="3"/>
  <c r="G97" i="3"/>
  <c r="G172" i="3"/>
  <c r="N192" i="3"/>
  <c r="M222" i="3"/>
  <c r="L222" i="3"/>
  <c r="N222" i="3" s="1"/>
  <c r="G222" i="3"/>
  <c r="O251" i="3"/>
  <c r="O258" i="3"/>
  <c r="O265" i="3"/>
  <c r="R13" i="3"/>
  <c r="N7" i="4"/>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8" i="3"/>
  <c r="N103" i="3"/>
  <c r="O106" i="3"/>
  <c r="N112" i="3"/>
  <c r="O120" i="3"/>
  <c r="N123" i="3"/>
  <c r="O128" i="3"/>
  <c r="O140" i="3"/>
  <c r="O150" i="3"/>
  <c r="O163" i="3"/>
  <c r="O167" i="3"/>
  <c r="N173" i="3"/>
  <c r="O176" i="3"/>
  <c r="N185" i="3"/>
  <c r="N190" i="3"/>
  <c r="F182" i="3"/>
  <c r="L182" i="3"/>
  <c r="G182" i="3"/>
  <c r="E210" i="3"/>
  <c r="G210" i="3"/>
  <c r="M210" i="3"/>
  <c r="L210" i="3"/>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P273" i="2"/>
  <c r="O273" i="2"/>
  <c r="N273" i="2"/>
  <c r="M273" i="2"/>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P224" i="2"/>
  <c r="O224" i="2"/>
  <c r="N224" i="2"/>
  <c r="M224" i="2"/>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172" i="3" l="1"/>
  <c r="M223" i="2"/>
  <c r="Q272" i="2"/>
  <c r="N210" i="3"/>
  <c r="R183" i="2"/>
  <c r="M272" i="2"/>
  <c r="R254" i="2"/>
  <c r="Q223" i="2"/>
  <c r="O97" i="3"/>
  <c r="O222" i="3"/>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M10" i="2"/>
  <c r="L10" i="2"/>
  <c r="G10" i="2"/>
  <c r="F10" i="2"/>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M9" i="2" l="1"/>
  <c r="N9" i="2"/>
  <c r="F9" i="2"/>
  <c r="G9" i="2"/>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O248" i="2"/>
  <c r="M248" i="2"/>
  <c r="L248" i="2"/>
  <c r="G248" i="2"/>
  <c r="G245" i="2" s="1"/>
  <c r="F248" i="2"/>
  <c r="F245" i="2" s="1"/>
  <c r="S243" i="2"/>
  <c r="R243" i="2"/>
  <c r="P243" i="2"/>
  <c r="O243" i="2"/>
  <c r="L243" i="2"/>
  <c r="G243" i="2"/>
  <c r="F243" i="2"/>
  <c r="S237" i="2"/>
  <c r="R237" i="2"/>
  <c r="P237" i="2"/>
  <c r="O237" i="2"/>
  <c r="M237" i="2"/>
  <c r="M236" i="2" s="1"/>
  <c r="L237" i="2"/>
  <c r="G237" i="2"/>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M17" i="2" s="1"/>
  <c r="I21" i="2"/>
  <c r="S17" i="2"/>
  <c r="R17" i="2"/>
  <c r="Q17" i="2"/>
  <c r="P17" i="2"/>
  <c r="O17" i="2"/>
  <c r="N17" i="2"/>
  <c r="L17" i="2"/>
  <c r="G17" i="2"/>
  <c r="F17" i="2"/>
  <c r="E17" i="2"/>
  <c r="K16" i="2"/>
  <c r="J16" i="2"/>
  <c r="I16" i="2"/>
  <c r="H16" i="2"/>
  <c r="K9" i="2"/>
  <c r="J9" i="2"/>
  <c r="I9" i="2"/>
  <c r="L245" i="2" l="1"/>
  <c r="M245" i="2"/>
  <c r="G236" i="2"/>
  <c r="O245" i="2"/>
  <c r="L236" i="2"/>
  <c r="P245" i="2"/>
  <c r="S38" i="2"/>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<sst xmlns="http://schemas.openxmlformats.org/spreadsheetml/2006/main" count="817" uniqueCount="409">
  <si>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</si>
  <si>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</si>
  <si>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</si>
  <si>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</si>
  <si>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</si>
  <si>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</si>
  <si>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</si>
  <si>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</si>
  <si>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</si>
  <si>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</si>
  <si>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</si>
  <si>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</si>
  <si>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</si>
  <si>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</si>
  <si>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</si>
  <si>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</si>
  <si>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</si>
  <si>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</si>
  <si>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</si>
  <si>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</si>
  <si>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</si>
  <si>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</si>
  <si>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</si>
  <si>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</si>
  <si>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</si>
  <si>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</si>
  <si>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</si>
  <si>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</si>
  <si>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</si>
  <si>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</si>
  <si>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</si>
  <si>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</si>
  <si>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</si>
  <si>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</si>
  <si>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</si>
  <si>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</si>
  <si>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</si>
  <si>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</si>
  <si>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</si>
  <si>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</si>
  <si>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</si>
  <si>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</si>
  <si>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</si>
  <si>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</si>
  <si>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</si>
  <si>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</si>
  <si>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</si>
  <si>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</si>
  <si>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</si>
  <si>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</si>
  <si>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</si>
  <si>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</si>
  <si>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</si>
  <si>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</si>
  <si>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</si>
  <si>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</si>
  <si>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</si>
  <si>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</si>
  <si>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</si>
  <si>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</si>
  <si>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</si>
  <si>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</si>
  <si>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</si>
  <si>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</si>
  <si>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</si>
  <si>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</si>
  <si>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</si>
  <si>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</si>
  <si>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</si>
  <si>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</si>
  <si>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</si>
  <si>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</si>
  <si>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</si>
  <si>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</si>
  <si>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</si>
  <si>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</si>
  <si>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</si>
  <si>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</si>
  <si>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</si>
  <si>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</si>
  <si>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</si>
  <si>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</si>
  <si>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</si>
  <si>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</si>
  <si>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</si>
  <si>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</si>
  <si>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</si>
  <si>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</si>
  <si>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</si>
  <si>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</si>
  <si>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</si>
  <si>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</si>
  <si>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</si>
  <si>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</si>
  <si>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</si>
  <si>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</si>
  <si>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</si>
  <si>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</si>
  <si>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</si>
  <si>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</si>
  <si>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</si>
  <si>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</si>
  <si>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</si>
  <si>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</si>
  <si>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</si>
  <si>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</si>
  <si>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</si>
  <si>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</si>
  <si>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</si>
  <si>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</si>
  <si>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</si>
  <si>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</si>
  <si>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</si>
  <si>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</si>
  <si>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</si>
  <si>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</si>
  <si>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</si>
  <si>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</si>
  <si>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</si>
  <si>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</si>
  <si>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</si>
  <si>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</si>
  <si>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</si>
  <si>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</si>
  <si>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</si>
  <si>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</si>
  <si>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</si>
  <si>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</si>
  <si>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</si>
  <si>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</si>
  <si>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</si>
  <si>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</si>
  <si>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</si>
  <si>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</si>
  <si>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</si>
  <si>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</si>
  <si>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</si>
  <si>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</si>
  <si>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</si>
  <si>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</si>
  <si>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</si>
  <si>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</si>
  <si>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</si>
  <si>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</si>
  <si>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</si>
  <si>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</si>
  <si>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</si>
  <si>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</si>
  <si>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</si>
  <si>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</si>
  <si>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</si>
  <si>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</si>
  <si>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</si>
  <si>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</si>
  <si>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</si>
  <si>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</si>
  <si>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</si>
  <si>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</si>
  <si>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</si>
  <si>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</si>
  <si>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</si>
  <si>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</si>
  <si>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</si>
  <si>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</si>
  <si>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</si>
  <si>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</si>
  <si>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</si>
  <si>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</si>
  <si>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</si>
  <si>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</si>
  <si>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</si>
  <si>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</si>
  <si>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</si>
  <si>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</si>
  <si>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</si>
  <si>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</si>
  <si>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</si>
  <si>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</si>
  <si>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</si>
  <si>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</si>
  <si>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</si>
  <si>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</si>
  <si>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</si>
  <si>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</si>
  <si>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</si>
  <si>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</si>
  <si>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</si>
  <si>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</si>
  <si>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</si>
  <si>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</si>
  <si>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</si>
  <si>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</si>
  <si>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</si>
  <si>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</si>
  <si>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</si>
  <si>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</si>
  <si>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</si>
  <si>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</si>
  <si>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</si>
  <si>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</si>
  <si>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</si>
  <si>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</si>
  <si>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</si>
  <si>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</si>
  <si>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</si>
  <si>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</si>
  <si>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</si>
  <si>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</si>
  <si>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</si>
  <si>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</si>
  <si>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</si>
  <si>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</si>
  <si>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</si>
  <si>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</si>
  <si>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</si>
  <si>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</si>
  <si>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</si>
  <si>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</si>
  <si>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</si>
  <si>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</si>
  <si>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</si>
  <si>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</si>
  <si>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</si>
  <si>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</si>
  <si>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</si>
  <si>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</si>
  <si>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</si>
  <si>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</si>
  <si>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</si>
  <si>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</si>
  <si>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</si>
  <si>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</si>
  <si>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</si>
  <si>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</si>
  <si>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</si>
  <si>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</si>
  <si>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</si>
  <si>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</si>
  <si>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</si>
  <si>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</si>
  <si>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</si>
  <si>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</si>
  <si>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</si>
  <si>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</si>
  <si>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</si>
  <si>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</si>
  <si>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</si>
  <si>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</si>
  <si>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</si>
  <si>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</si>
  <si>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</si>
  <si>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</si>
  <si>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</si>
  <si>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</si>
  <si>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</si>
  <si>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</si>
  <si>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</si>
  <si>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</si>
  <si>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</si>
  <si>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</si>
  <si>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</si>
  <si>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</si>
  <si>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</si>
  <si>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</si>
  <si>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</si>
  <si>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</si>
  <si>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</si>
  <si>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</si>
  <si>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</si>
  <si>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</si>
  <si>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</si>
  <si>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</si>
  <si>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</si>
  <si>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</si>
  <si>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</si>
  <si>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</si>
  <si>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</si>
  <si>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</si>
  <si>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</si>
  <si>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</si>
  <si>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</si>
  <si>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</si>
  <si>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</si>
  <si>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</si>
  <si>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</si>
  <si>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</si>
  <si>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</si>
  <si>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</si>
  <si>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</si>
  <si>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</si>
  <si>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</si>
  <si>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</si>
  <si>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</si>
  <si>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</si>
  <si>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</si>
  <si>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</si>
  <si>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</si>
  <si>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</si>
  <si>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</si>
  <si>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</si>
  <si>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</si>
  <si>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</si>
  <si>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</si>
  <si>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</si>
  <si>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</si>
  <si>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</si>
  <si>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</si>
  <si>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</si>
  <si>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</si>
  <si>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</si>
  <si>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</si>
  <si>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</si>
  <si>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</si>
  <si>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</si>
  <si>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</si>
  <si>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</si>
  <si>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</si>
  <si>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</si>
  <si>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</si>
  <si>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</si>
  <si>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</si>
  <si>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</si>
  <si>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</si>
  <si>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</si>
  <si>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</si>
  <si>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</si>
  <si>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</si>
  <si>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</si>
  <si>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</si>
  <si>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</si>
  <si>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</si>
  <si>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</si>
  <si>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</si>
  <si>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</si>
  <si>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</si>
  <si>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</si>
  <si>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</si>
  <si>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</si>
  <si>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</si>
  <si>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</si>
  <si>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</si>
  <si>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</si>
  <si>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</si>
  <si>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</si>
  <si>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</si>
  <si>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</si>
  <si>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</si>
  <si>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</si>
  <si>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</si>
  <si>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</si>
  <si>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</si>
  <si>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</si>
  <si>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</si>
  <si>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</si>
  <si>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</si>
  <si>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</si>
  <si>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</si>
  <si>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</si>
  <si>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</si>
  <si>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</si>
  <si>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</si>
  <si>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</si>
  <si>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</si>
  <si>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</si>
  <si>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</si>
  <si>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</si>
  <si>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</si>
  <si>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</si>
  <si>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</si>
  <si>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</si>
  <si>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</si>
  <si>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</si>
  <si>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</si>
  <si>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</si>
  <si>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</si>
  <si>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</si>
  <si>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</si>
  <si>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</si>
  <si>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</si>
  <si>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xml:space="preserve">Итого </t>
  </si>
  <si>
    <t>Исполнитель:</t>
  </si>
  <si>
    <t>Начальник отдела по экономике и финансам А.А. Михайлюк</t>
  </si>
  <si>
    <t>рублей</t>
  </si>
  <si>
    <t xml:space="preserve">муниципальная программа «Развитие гражданского общества в сельском поселении Болчары на 2020 – 2025 годы и на период до 2030 года»  </t>
  </si>
  <si>
    <t xml:space="preserve">муниципальная программа «Развитие муниципальной службы в сельском поселении Болчары на 2020 – 2025 годы и на период до 2030 года»  </t>
  </si>
  <si>
    <t xml:space="preserve">муниципальная программа «Развитие культуры и молодежной политики в сельском поселении Болчары на 2020-2025 годы и на период до 2030 года» </t>
  </si>
  <si>
    <t xml:space="preserve">муниципальная программа «Содержание автомобильных дорог местного значения и  пешеходных зон в границах сельского поселения Болчары на 2020 – 2025 годы и на период до 2030 года»  </t>
  </si>
  <si>
    <t xml:space="preserve">муниципальная программа «Благоустройство муниципального образования сельское поселение  Болчары на 2020 – 2025 годы и на период до 2030 года» </t>
  </si>
  <si>
    <t xml:space="preserve">муниципальная программа «Капитальный ремонт жилых помещений муниципального жилищного фонда сельского поселения  Болчары на 2020 – 2025 годы  и на период до 2030 года»  </t>
  </si>
  <si>
    <t xml:space="preserve">муниципальная программа «Управление муниципальным имуществом в сельском поселении Болчары на 2020 – 2025 годы  и на период до 2030 года»  </t>
  </si>
  <si>
    <t>ФБ</t>
  </si>
  <si>
    <t>муниципальная программа «Организация деятельности администрации  сельского поселения Болчары на 2020 – 2025 годы и на плановый   период до 2030 года»</t>
  </si>
  <si>
    <t>05</t>
  </si>
  <si>
    <t>08</t>
  </si>
  <si>
    <t>09</t>
  </si>
  <si>
    <t>10</t>
  </si>
  <si>
    <t>04</t>
  </si>
  <si>
    <t>03</t>
  </si>
  <si>
    <t>02</t>
  </si>
  <si>
    <t>06</t>
  </si>
  <si>
    <t>01</t>
  </si>
  <si>
    <t>№ п/п (номер программы)</t>
  </si>
  <si>
    <t xml:space="preserve">% исполнения </t>
  </si>
  <si>
    <t>Муниципальная программа "Профилактика экстремизма, гармонизация межэтнических и межкультурных отношений, укрепление толерантности, профилактика правонарушений в сельском поселении Болчары на 2020 – 2025 годы и на период до 2030 года"</t>
  </si>
  <si>
    <t xml:space="preserve">Сводный анализ исполнения муниципальных программ за 2022 год </t>
  </si>
  <si>
    <t>план 2022</t>
  </si>
  <si>
    <t>касса 2022</t>
  </si>
  <si>
    <t>11</t>
  </si>
  <si>
    <t xml:space="preserve">муниципальная программа Энергосбережение и повышение энергетической эффективности на 2023 – 2025 годы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</si>
</sst>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
      <sz val="10"/>
      <name val="Arial"/>
      <family val="2"/>
      <charset val="204"/>
    </font>
    <font>
      <sz val="10"/>
      <name val="Times New Roman"/>
      <family val="1"/>
      <charset val="204"/>
    </font>
    <font>
      <sz val="9"/>
      <name val="Arial"/>
      <family val="2"/>
      <charset val="204"/>
    </font>
    <font>
      <sz val="10"/>
      <color rgb="FF000000"/>
      <name val="Times New Roman"/>
      <family val="1"/>
      <charset val="204"/>
    </font>
    <font>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4">
    <xf numFmtId="0" fontId="0" fillId="0" borderId="0"/>
    <xf numFmtId="0" fontId="18" fillId="0" borderId="0"/>
    <xf numFmtId="0" fontId="18" fillId="0" borderId="0"/>
    <xf numFmtId="0" fontId="20" fillId="0" borderId="0"/>
  </cellStyleXfs>
  <cellXfs count="234">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8" borderId="6" xfId="0" applyNumberFormat="1" applyFill="1" applyBorder="1"/>
    <xf numFmtId="10" fontId="0" fillId="8" borderId="6" xfId="0" applyNumberFormat="1" applyFill="1" applyBorder="1"/>
    <xf numFmtId="0" fontId="0" fillId="8" borderId="0" xfId="0" applyFill="1"/>
    <xf numFmtId="4" fontId="15" fillId="8" borderId="6" xfId="0" applyNumberFormat="1" applyFont="1" applyFill="1" applyBorder="1"/>
    <xf numFmtId="10" fontId="15" fillId="8" borderId="6" xfId="0" applyNumberFormat="1" applyFont="1" applyFill="1" applyBorder="1"/>
    <xf numFmtId="0" fontId="2" fillId="16" borderId="0" xfId="0" applyFont="1" applyFill="1" applyAlignment="1">
      <alignment horizontal="justify" vertical="center" wrapText="1"/>
    </xf>
    <xf numFmtId="0" fontId="15" fillId="8" borderId="0" xfId="0" applyFont="1" applyFill="1"/>
    <xf numFmtId="0" fontId="2" fillId="8" borderId="0" xfId="0" applyFont="1" applyFill="1" applyAlignment="1">
      <alignment wrapText="1"/>
    </xf>
    <xf numFmtId="0" fontId="19" fillId="8" borderId="6" xfId="0" applyFont="1" applyFill="1" applyBorder="1" applyAlignment="1">
      <alignment horizontal="left" wrapText="1"/>
    </xf>
    <xf numFmtId="0" fontId="19" fillId="8" borderId="6" xfId="1" applyFont="1" applyFill="1" applyBorder="1" applyAlignment="1" applyProtection="1">
      <alignment horizontal="left" wrapText="1"/>
      <protection hidden="1"/>
    </xf>
    <xf numFmtId="0" fontId="19" fillId="8" borderId="6" xfId="2" applyFont="1" applyFill="1" applyBorder="1" applyAlignment="1" applyProtection="1">
      <alignment horizontal="left" wrapText="1"/>
      <protection hidden="1"/>
    </xf>
    <xf numFmtId="0" fontId="21" fillId="8" borderId="4" xfId="0" applyFont="1" applyFill="1" applyBorder="1" applyAlignment="1">
      <alignment horizontal="left" wrapText="1"/>
    </xf>
    <xf numFmtId="0" fontId="19" fillId="8" borderId="6" xfId="3" applyFont="1" applyFill="1" applyBorder="1" applyAlignment="1">
      <alignment horizontal="left" wrapText="1"/>
    </xf>
    <xf numFmtId="0" fontId="19" fillId="8" borderId="4" xfId="3" applyFont="1" applyFill="1" applyBorder="1" applyAlignment="1">
      <alignment horizontal="left" wrapText="1"/>
    </xf>
    <xf numFmtId="0" fontId="22" fillId="8" borderId="4" xfId="0" applyFont="1" applyFill="1" applyBorder="1" applyAlignment="1">
      <alignment horizontal="left" wrapText="1"/>
    </xf>
    <xf numFmtId="4" fontId="19" fillId="17" borderId="6" xfId="3" applyNumberFormat="1" applyFont="1" applyFill="1" applyBorder="1" applyAlignment="1">
      <alignment horizontal="center" wrapText="1"/>
    </xf>
    <xf numFmtId="10" fontId="15" fillId="17" borderId="6" xfId="0" applyNumberFormat="1" applyFont="1" applyFill="1" applyBorder="1"/>
    <xf numFmtId="0" fontId="1" fillId="17" borderId="7" xfId="0" applyFont="1" applyFill="1" applyBorder="1" applyAlignment="1">
      <alignment horizontal="center"/>
    </xf>
    <xf numFmtId="0" fontId="1" fillId="17" borderId="17" xfId="0" applyFont="1" applyFill="1" applyBorder="1" applyAlignment="1">
      <alignment horizontal="center"/>
    </xf>
    <xf numFmtId="49" fontId="0" fillId="0" borderId="0" xfId="0" applyNumberFormat="1"/>
    <xf numFmtId="49" fontId="2" fillId="8" borderId="6" xfId="0" applyNumberFormat="1" applyFont="1" applyFill="1" applyBorder="1" applyAlignment="1">
      <alignment horizontal="center" vertical="center" wrapText="1"/>
    </xf>
    <xf numFmtId="4" fontId="1" fillId="17" borderId="7" xfId="0" applyNumberFormat="1" applyFont="1" applyFill="1" applyBorder="1" applyAlignment="1">
      <alignment horizontal="center"/>
    </xf>
    <xf numFmtId="4" fontId="1" fillId="17" borderId="17" xfId="0" applyNumberFormat="1" applyFont="1" applyFill="1" applyBorder="1" applyAlignment="1">
      <alignment horizontal="center"/>
    </xf>
    <xf numFmtId="4" fontId="3" fillId="17" borderId="16" xfId="0" applyNumberFormat="1" applyFont="1" applyFill="1" applyBorder="1" applyAlignment="1">
      <alignment horizontal="center"/>
    </xf>
    <xf numFmtId="4" fontId="0" fillId="0" borderId="0" xfId="0" applyNumberFormat="1"/>
    <xf numFmtId="4" fontId="0" fillId="8" borderId="0" xfId="0" applyNumberFormat="1" applyFill="1"/>
    <xf numFmtId="4" fontId="15" fillId="8" borderId="0" xfId="0" applyNumberFormat="1" applyFont="1" applyFill="1"/>
    <xf numFmtId="10" fontId="15" fillId="8" borderId="0" xfId="0" applyNumberFormat="1" applyFont="1" applyFill="1"/>
    <xf numFmtId="10" fontId="3" fillId="17" borderId="16" xfId="0" applyNumberFormat="1" applyFont="1" applyFill="1" applyBorder="1" applyAlignment="1">
      <alignment horizontal="center"/>
    </xf>
    <xf numFmtId="49" fontId="15" fillId="0" borderId="6" xfId="0" applyNumberFormat="1" applyFont="1" applyBorder="1"/>
    <xf numFmtId="0" fontId="15" fillId="0" borderId="6" xfId="0" applyFont="1" applyBorder="1" applyAlignment="1">
      <alignment horizontal="right"/>
    </xf>
    <xf numFmtId="4" fontId="15" fillId="0" borderId="6" xfId="0" applyNumberFormat="1" applyFont="1" applyBorder="1"/>
    <xf numFmtId="0" fontId="15" fillId="0" borderId="0" xfId="0" applyFont="1"/>
    <xf numFmtId="0" fontId="1" fillId="0" borderId="6" xfId="0" applyFont="1" applyBorder="1" applyAlignment="1">
      <alignment horizontal="center" vertical="top" wrapText="1"/>
    </xf>
    <xf numFmtId="0" fontId="2" fillId="0" borderId="0" xfId="0" applyFont="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49" fontId="1" fillId="0" borderId="8" xfId="0" applyNumberFormat="1" applyFont="1" applyBorder="1" applyAlignment="1">
      <alignment horizontal="center" wrapText="1"/>
    </xf>
    <xf numFmtId="49" fontId="1" fillId="0" borderId="14" xfId="0" applyNumberFormat="1" applyFont="1" applyBorder="1" applyAlignment="1">
      <alignment horizontal="center" wrapText="1"/>
    </xf>
    <xf numFmtId="0" fontId="1" fillId="17" borderId="9"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7" fillId="0" borderId="0" xfId="0" applyFont="1" applyAlignment="1">
      <alignment horizontal="center"/>
    </xf>
    <xf numFmtId="0" fontId="16" fillId="0" borderId="15" xfId="0" applyFont="1" applyBorder="1" applyAlignment="1">
      <alignment horizontal="center"/>
    </xf>
    <xf numFmtId="4" fontId="1" fillId="0" borderId="10" xfId="0" applyNumberFormat="1" applyFont="1" applyBorder="1" applyAlignment="1">
      <alignment horizontal="center"/>
    </xf>
    <xf numFmtId="4" fontId="1" fillId="0" borderId="11" xfId="0" applyNumberFormat="1" applyFont="1" applyBorder="1" applyAlignment="1">
      <alignment horizontal="center"/>
    </xf>
    <xf numFmtId="4" fontId="1" fillId="0" borderId="12" xfId="0" applyNumberFormat="1" applyFont="1" applyBorder="1" applyAlignment="1">
      <alignment horizontal="center"/>
    </xf>
    <xf numFmtId="4" fontId="1" fillId="8" borderId="10" xfId="0" applyNumberFormat="1" applyFont="1" applyFill="1" applyBorder="1" applyAlignment="1">
      <alignment horizontal="center"/>
    </xf>
    <xf numFmtId="4" fontId="1" fillId="8" borderId="11" xfId="0" applyNumberFormat="1" applyFont="1" applyFill="1" applyBorder="1" applyAlignment="1">
      <alignment horizontal="center"/>
    </xf>
    <xf numFmtId="4" fontId="1" fillId="8" borderId="12" xfId="0" applyNumberFormat="1"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3" xfId="0" applyFont="1" applyFill="1" applyBorder="1" applyAlignment="1">
      <alignment horizontal="center"/>
    </xf>
  </cellXfs>
  <cellStyles count="4">
    <cellStyle name="Обычный" xfId="0" builtinId="0"/>
    <cellStyle name="Обычный 2" xfId="1" xr:uid="{00000000-0005-0000-0000-000001000000}"/>
    <cellStyle name="Обычный_Tmp7" xfId="2" xr:uid="{00000000-0005-0000-0000-000002000000}"/>
    <cellStyle name="Обычный_бюджет 2008 (функц)" xfId="3"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202"/>
      <c r="C1" s="202"/>
      <c r="D1" s="202"/>
      <c r="E1" s="202"/>
      <c r="F1" s="202"/>
      <c r="G1" s="202"/>
      <c r="H1" s="202"/>
      <c r="I1" s="202"/>
      <c r="J1" s="202"/>
      <c r="K1" s="202"/>
      <c r="L1" s="202"/>
      <c r="M1" s="202"/>
      <c r="N1" s="202"/>
      <c r="O1" s="202"/>
      <c r="P1" s="202"/>
      <c r="Q1" s="202"/>
      <c r="R1" s="202"/>
    </row>
    <row r="2" spans="1:18" x14ac:dyDescent="0.25">
      <c r="B2" s="2"/>
      <c r="C2" s="2"/>
      <c r="D2" s="2"/>
      <c r="E2" s="2"/>
      <c r="F2" s="3"/>
      <c r="G2" s="2"/>
      <c r="H2" s="3"/>
      <c r="I2" s="2"/>
      <c r="J2" s="3"/>
      <c r="K2" s="2"/>
      <c r="L2" s="2"/>
      <c r="M2" s="2"/>
      <c r="N2" s="4"/>
      <c r="O2" s="4"/>
      <c r="P2" s="2"/>
      <c r="Q2" s="2"/>
      <c r="R2" s="2"/>
    </row>
    <row r="3" spans="1:18" x14ac:dyDescent="0.25">
      <c r="A3" s="203"/>
      <c r="B3" s="204"/>
      <c r="C3" s="206"/>
      <c r="D3" s="206"/>
      <c r="E3" s="207"/>
      <c r="F3" s="208"/>
      <c r="G3" s="209"/>
      <c r="H3" s="206"/>
      <c r="I3" s="206"/>
      <c r="J3" s="206"/>
      <c r="K3" s="206"/>
      <c r="L3" s="204"/>
      <c r="M3" s="204"/>
      <c r="N3" s="210"/>
      <c r="O3" s="210"/>
      <c r="P3" s="206"/>
      <c r="Q3" s="206"/>
      <c r="R3" s="201"/>
    </row>
    <row r="4" spans="1:18" x14ac:dyDescent="0.25">
      <c r="A4" s="203"/>
      <c r="B4" s="205"/>
      <c r="C4" s="5"/>
      <c r="D4" s="5"/>
      <c r="E4" s="5"/>
      <c r="F4" s="6"/>
      <c r="G4" s="5"/>
      <c r="H4" s="6"/>
      <c r="I4" s="5"/>
      <c r="J4" s="6"/>
      <c r="K4" s="5"/>
      <c r="L4" s="6"/>
      <c r="M4" s="5"/>
      <c r="N4" s="7"/>
      <c r="O4" s="7"/>
      <c r="P4" s="6"/>
      <c r="Q4" s="5"/>
      <c r="R4" s="201"/>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8"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8"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8"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8"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8"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8"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8"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8"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8"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8" ht="15.75" x14ac:dyDescent="0.25">
      <c r="A170" s="41"/>
      <c r="B170" s="77"/>
      <c r="C170" s="43"/>
      <c r="D170" s="43"/>
      <c r="E170" s="43"/>
      <c r="F170" s="12"/>
      <c r="G170" s="12"/>
      <c r="H170" s="12"/>
      <c r="I170" s="12"/>
      <c r="J170" s="12"/>
      <c r="K170" s="12"/>
      <c r="L170" s="12"/>
      <c r="M170" s="12"/>
      <c r="N170" s="13"/>
      <c r="O170" s="13"/>
      <c r="P170" s="12"/>
      <c r="Q170" s="12"/>
      <c r="R170" s="46"/>
    </row>
    <row r="171" spans="1:18" x14ac:dyDescent="0.25">
      <c r="B171" s="5"/>
      <c r="C171" s="5"/>
      <c r="D171" s="5"/>
      <c r="E171" s="5"/>
      <c r="F171" s="6"/>
      <c r="G171" s="5"/>
      <c r="H171" s="6"/>
      <c r="I171" s="5"/>
      <c r="J171" s="6"/>
      <c r="K171" s="5"/>
      <c r="L171" s="6"/>
      <c r="M171" s="5"/>
      <c r="N171" s="7"/>
      <c r="O171" s="7"/>
      <c r="P171" s="5"/>
      <c r="Q171" s="5"/>
      <c r="R171" s="78"/>
    </row>
    <row r="172" spans="1:18" x14ac:dyDescent="0.25">
      <c r="A172" s="16"/>
      <c r="B172" s="5"/>
      <c r="C172" s="5"/>
      <c r="D172" s="5"/>
      <c r="E172" s="5"/>
      <c r="F172" s="28"/>
      <c r="G172" s="28"/>
      <c r="H172" s="28"/>
      <c r="I172" s="28"/>
      <c r="J172" s="28"/>
      <c r="K172" s="28"/>
      <c r="L172" s="28"/>
      <c r="M172" s="28"/>
      <c r="N172" s="19"/>
      <c r="O172" s="19"/>
      <c r="P172" s="28"/>
      <c r="Q172" s="28"/>
      <c r="R172" s="78"/>
    </row>
    <row r="173" spans="1:18" x14ac:dyDescent="0.25">
      <c r="A173" s="16"/>
      <c r="B173" s="5"/>
      <c r="C173" s="5"/>
      <c r="D173" s="5"/>
      <c r="E173" s="5"/>
      <c r="F173" s="28"/>
      <c r="G173" s="28"/>
      <c r="H173" s="28"/>
      <c r="I173" s="28"/>
      <c r="J173" s="28"/>
      <c r="K173" s="28"/>
      <c r="L173" s="28"/>
      <c r="M173" s="28"/>
      <c r="N173" s="19"/>
      <c r="O173" s="19"/>
      <c r="P173" s="28"/>
      <c r="Q173" s="28"/>
      <c r="R173" s="78"/>
    </row>
    <row r="174" spans="1:18" x14ac:dyDescent="0.25">
      <c r="A174" s="16"/>
      <c r="B174" s="50"/>
      <c r="C174" s="5"/>
      <c r="D174" s="5"/>
      <c r="E174" s="5"/>
      <c r="F174" s="28"/>
      <c r="G174" s="28"/>
      <c r="H174" s="6"/>
      <c r="I174" s="5"/>
      <c r="J174" s="6"/>
      <c r="K174" s="5"/>
      <c r="L174" s="28"/>
      <c r="M174" s="28"/>
      <c r="N174" s="19"/>
      <c r="O174" s="19"/>
      <c r="P174" s="28"/>
      <c r="Q174" s="28"/>
      <c r="R174" s="78"/>
    </row>
    <row r="175" spans="1:18" x14ac:dyDescent="0.25">
      <c r="B175" s="79"/>
      <c r="R175" s="82"/>
    </row>
    <row r="176" spans="1:18" x14ac:dyDescent="0.25">
      <c r="F176" s="83"/>
      <c r="G176" s="83"/>
      <c r="L176" s="83"/>
      <c r="M176" s="83"/>
      <c r="N176" s="84"/>
      <c r="O176" s="84"/>
      <c r="P176" s="83"/>
      <c r="Q176" s="83"/>
    </row>
    <row r="177" spans="6:17" x14ac:dyDescent="0.25">
      <c r="F177" s="83"/>
      <c r="G177" s="83"/>
      <c r="L177" s="83"/>
      <c r="M177" s="83"/>
      <c r="N177" s="84"/>
      <c r="O177" s="84"/>
      <c r="P177" s="83"/>
      <c r="Q177" s="83"/>
    </row>
    <row r="178" spans="6:17" x14ac:dyDescent="0.25">
      <c r="F178" s="83"/>
      <c r="G178" s="83"/>
      <c r="L178" s="83"/>
      <c r="M178" s="83"/>
      <c r="N178" s="84"/>
      <c r="O178" s="84"/>
      <c r="P178" s="83"/>
      <c r="Q178" s="83"/>
    </row>
    <row r="180" spans="6:17" x14ac:dyDescent="0.25">
      <c r="F180" s="83"/>
      <c r="G180" s="83"/>
      <c r="L180" s="83"/>
      <c r="M180" s="83"/>
      <c r="N180" s="84"/>
      <c r="O180" s="84"/>
      <c r="P180" s="83"/>
      <c r="Q180" s="83"/>
    </row>
    <row r="181" spans="6:17" x14ac:dyDescent="0.25">
      <c r="F181" s="83"/>
      <c r="G181" s="83"/>
      <c r="L181" s="83"/>
      <c r="M181" s="83"/>
      <c r="N181" s="84"/>
      <c r="O181" s="84"/>
      <c r="P181" s="83"/>
      <c r="Q181"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2" customWidth="1"/>
    <col min="6" max="6" width="12" style="122" customWidth="1"/>
    <col min="7" max="7" width="12.5703125" style="122"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2" customWidth="1"/>
    <col min="20" max="20" width="13.85546875" style="1" customWidth="1"/>
    <col min="21" max="16384" width="9.140625" style="1"/>
  </cols>
  <sheetData>
    <row r="1" spans="1:20" ht="15.75" x14ac:dyDescent="0.25">
      <c r="B1" s="202"/>
      <c r="C1" s="202"/>
      <c r="D1" s="202"/>
      <c r="E1" s="202"/>
      <c r="F1" s="202"/>
      <c r="G1" s="202"/>
      <c r="H1" s="202"/>
      <c r="I1" s="202"/>
      <c r="J1" s="202"/>
      <c r="K1" s="202"/>
      <c r="L1" s="202"/>
      <c r="M1" s="202"/>
      <c r="N1" s="202"/>
      <c r="O1" s="202"/>
      <c r="P1" s="202"/>
      <c r="Q1" s="202"/>
      <c r="R1" s="202"/>
      <c r="S1" s="202"/>
      <c r="T1" s="202"/>
    </row>
    <row r="2" spans="1:20" x14ac:dyDescent="0.25">
      <c r="B2" s="2"/>
      <c r="C2" s="2"/>
      <c r="D2" s="2"/>
      <c r="E2" s="112"/>
      <c r="F2" s="112"/>
      <c r="G2" s="112"/>
      <c r="H2" s="3"/>
      <c r="I2" s="2"/>
      <c r="J2" s="3"/>
      <c r="K2" s="2"/>
      <c r="L2" s="2"/>
      <c r="M2" s="2"/>
      <c r="N2" s="4"/>
      <c r="O2" s="4"/>
      <c r="P2" s="4"/>
      <c r="Q2" s="112"/>
      <c r="R2" s="112"/>
      <c r="S2" s="112"/>
      <c r="T2" s="2" t="s">
        <v>0</v>
      </c>
    </row>
    <row r="3" spans="1:20" x14ac:dyDescent="0.25">
      <c r="A3" s="203" t="s">
        <v>1</v>
      </c>
      <c r="B3" s="204" t="s">
        <v>2</v>
      </c>
      <c r="C3" s="206" t="s">
        <v>3</v>
      </c>
      <c r="D3" s="206"/>
      <c r="E3" s="211" t="s">
        <v>4</v>
      </c>
      <c r="F3" s="212"/>
      <c r="G3" s="213"/>
      <c r="H3" s="206" t="s">
        <v>5</v>
      </c>
      <c r="I3" s="206"/>
      <c r="J3" s="206" t="s">
        <v>6</v>
      </c>
      <c r="K3" s="206"/>
      <c r="L3" s="204" t="s">
        <v>370</v>
      </c>
      <c r="M3" s="204"/>
      <c r="N3" s="214" t="s">
        <v>5</v>
      </c>
      <c r="O3" s="215"/>
      <c r="P3" s="216"/>
      <c r="Q3" s="211" t="s">
        <v>6</v>
      </c>
      <c r="R3" s="212"/>
      <c r="S3" s="213"/>
      <c r="T3" s="201" t="s">
        <v>7</v>
      </c>
    </row>
    <row r="4" spans="1:20" x14ac:dyDescent="0.25">
      <c r="A4" s="203"/>
      <c r="B4" s="205"/>
      <c r="C4" s="5" t="s">
        <v>8</v>
      </c>
      <c r="D4" s="5" t="s">
        <v>9</v>
      </c>
      <c r="E4" s="113" t="s">
        <v>10</v>
      </c>
      <c r="F4" s="113" t="s">
        <v>8</v>
      </c>
      <c r="G4" s="113" t="s">
        <v>9</v>
      </c>
      <c r="H4" s="6" t="s">
        <v>8</v>
      </c>
      <c r="I4" s="5" t="s">
        <v>9</v>
      </c>
      <c r="J4" s="6" t="s">
        <v>8</v>
      </c>
      <c r="K4" s="5" t="s">
        <v>9</v>
      </c>
      <c r="L4" s="6" t="s">
        <v>8</v>
      </c>
      <c r="M4" s="5" t="s">
        <v>9</v>
      </c>
      <c r="N4" s="7" t="s">
        <v>10</v>
      </c>
      <c r="O4" s="7" t="s">
        <v>8</v>
      </c>
      <c r="P4" s="7" t="s">
        <v>9</v>
      </c>
      <c r="Q4" s="113" t="s">
        <v>10</v>
      </c>
      <c r="R4" s="113" t="s">
        <v>8</v>
      </c>
      <c r="S4" s="113" t="s">
        <v>9</v>
      </c>
      <c r="T4" s="201"/>
    </row>
    <row r="5" spans="1:20" ht="40.5" x14ac:dyDescent="0.25">
      <c r="A5" s="129"/>
      <c r="B5" s="140" t="s">
        <v>369</v>
      </c>
      <c r="C5" s="5"/>
      <c r="D5" s="5"/>
      <c r="E5" s="113">
        <f>E9+E16+E38+E53+E65+E77+E98+E131+E157+E168+E173+E183+E199+E206+E211+E223+E230+E236+E245+E254+E261+E272+E283</f>
        <v>18666.260000000002</v>
      </c>
      <c r="F5" s="113">
        <f>F9+F16+F38+F53+F65+F77+F98+F131+F157+F168+F173+F183+F199+F206+F211+F223+F230+F236+F245+F254+F261+F272+F283</f>
        <v>3228290.73</v>
      </c>
      <c r="G5" s="113">
        <f>G9+G16+G38+G53+G65+G77+G98+G131+G157+G168+G173+G183+G199+G206+G211+G223+G230+G236+G245+G254+G261+G272+G283</f>
        <v>2211478.3783764704</v>
      </c>
      <c r="H5" s="6"/>
      <c r="I5" s="5"/>
      <c r="J5" s="6"/>
      <c r="K5" s="5"/>
      <c r="L5" s="113">
        <f t="shared" ref="L5:S5" si="0">L9+L16+L38+L53+L65+L77+L98+L131+L157+L168+L173+L183+L199+L206+L211+L223+L230+L236+L245+L254+L261+L272+L283</f>
        <v>1532551.6999999997</v>
      </c>
      <c r="M5" s="113">
        <f t="shared" si="0"/>
        <v>1101189.2611764709</v>
      </c>
      <c r="N5" s="113">
        <f t="shared" si="0"/>
        <v>18313.800000000003</v>
      </c>
      <c r="O5" s="113">
        <f t="shared" si="0"/>
        <v>3081475.1</v>
      </c>
      <c r="P5" s="113">
        <f t="shared" si="0"/>
        <v>2156443.0699999998</v>
      </c>
      <c r="Q5" s="113">
        <f t="shared" si="0"/>
        <v>17871.800000000003</v>
      </c>
      <c r="R5" s="113">
        <f t="shared" si="0"/>
        <v>2830928.5</v>
      </c>
      <c r="S5" s="113">
        <f t="shared" si="0"/>
        <v>2197385.34</v>
      </c>
      <c r="T5" s="128"/>
    </row>
    <row r="6" spans="1:20" x14ac:dyDescent="0.25">
      <c r="A6" s="129"/>
      <c r="B6" s="17" t="s">
        <v>142</v>
      </c>
      <c r="C6" s="5"/>
      <c r="D6" s="5"/>
      <c r="E6" s="113"/>
      <c r="F6" s="117">
        <f>F21+F47</f>
        <v>192313.73</v>
      </c>
      <c r="G6" s="113"/>
      <c r="H6" s="6"/>
      <c r="I6" s="5"/>
      <c r="J6" s="6"/>
      <c r="K6" s="5"/>
      <c r="L6" s="6"/>
      <c r="M6" s="5"/>
      <c r="N6" s="7"/>
      <c r="O6" s="7"/>
      <c r="P6" s="7"/>
      <c r="Q6" s="113"/>
      <c r="R6" s="113"/>
      <c r="S6" s="113"/>
      <c r="T6" s="128"/>
    </row>
    <row r="7" spans="1:20" x14ac:dyDescent="0.25">
      <c r="A7" s="129"/>
      <c r="B7" s="17"/>
      <c r="C7" s="5"/>
      <c r="D7" s="5"/>
      <c r="E7" s="113"/>
      <c r="F7" s="113"/>
      <c r="G7" s="113"/>
      <c r="H7" s="6"/>
      <c r="I7" s="5"/>
      <c r="J7" s="6"/>
      <c r="K7" s="5"/>
      <c r="L7" s="6"/>
      <c r="M7" s="5"/>
      <c r="N7" s="7"/>
      <c r="O7" s="7"/>
      <c r="P7" s="7"/>
      <c r="Q7" s="113"/>
      <c r="R7" s="113"/>
      <c r="S7" s="113"/>
      <c r="T7" s="128"/>
    </row>
    <row r="8" spans="1:20" x14ac:dyDescent="0.25">
      <c r="A8" s="129"/>
      <c r="B8" s="17"/>
      <c r="C8" s="5"/>
      <c r="D8" s="5"/>
      <c r="E8" s="113"/>
      <c r="F8" s="113"/>
      <c r="G8" s="113"/>
      <c r="H8" s="6"/>
      <c r="I8" s="5"/>
      <c r="J8" s="6"/>
      <c r="K8" s="5"/>
      <c r="L8" s="6"/>
      <c r="M8" s="5"/>
      <c r="N8" s="7"/>
      <c r="O8" s="7"/>
      <c r="P8" s="7"/>
      <c r="Q8" s="113"/>
      <c r="R8" s="113"/>
      <c r="S8" s="113"/>
      <c r="T8" s="128"/>
    </row>
    <row r="9" spans="1:20" s="15" customFormat="1" ht="28.5" x14ac:dyDescent="0.2">
      <c r="A9" s="8" t="s">
        <v>11</v>
      </c>
      <c r="B9" s="87" t="s">
        <v>12</v>
      </c>
      <c r="C9" s="10"/>
      <c r="D9" s="10"/>
      <c r="E9" s="114">
        <f>E10+E12+E14</f>
        <v>0</v>
      </c>
      <c r="F9" s="114">
        <f>F10+F12+F14</f>
        <v>6328.6</v>
      </c>
      <c r="G9" s="114">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4">
        <f t="shared" si="1"/>
        <v>0</v>
      </c>
      <c r="R9" s="114">
        <f t="shared" si="1"/>
        <v>0</v>
      </c>
      <c r="S9" s="114">
        <f t="shared" si="1"/>
        <v>18399.7</v>
      </c>
      <c r="T9" s="14"/>
    </row>
    <row r="10" spans="1:20" s="102" customFormat="1" ht="45" x14ac:dyDescent="0.25">
      <c r="A10" s="99"/>
      <c r="B10" s="85" t="s">
        <v>196</v>
      </c>
      <c r="C10" s="100"/>
      <c r="D10" s="100"/>
      <c r="E10" s="115">
        <f>E11</f>
        <v>0</v>
      </c>
      <c r="F10" s="115">
        <f>F11</f>
        <v>0</v>
      </c>
      <c r="G10" s="115">
        <f>G11</f>
        <v>4661.5</v>
      </c>
      <c r="H10" s="92"/>
      <c r="I10" s="92"/>
      <c r="J10" s="92"/>
      <c r="K10" s="92"/>
      <c r="L10" s="100">
        <f t="shared" ref="L10:S10" si="2">L11</f>
        <v>0</v>
      </c>
      <c r="M10" s="100">
        <f t="shared" si="2"/>
        <v>1168.5</v>
      </c>
      <c r="N10" s="132">
        <f t="shared" si="2"/>
        <v>0</v>
      </c>
      <c r="O10" s="132">
        <f t="shared" si="2"/>
        <v>0</v>
      </c>
      <c r="P10" s="132">
        <f t="shared" si="2"/>
        <v>4161.5</v>
      </c>
      <c r="Q10" s="115">
        <f t="shared" si="2"/>
        <v>0</v>
      </c>
      <c r="R10" s="115">
        <f t="shared" si="2"/>
        <v>0</v>
      </c>
      <c r="S10" s="115">
        <f t="shared" si="2"/>
        <v>3861.5</v>
      </c>
      <c r="T10" s="101"/>
    </row>
    <row r="11" spans="1:20" s="15" customFormat="1" ht="30" x14ac:dyDescent="0.25">
      <c r="A11" s="73" t="s">
        <v>200</v>
      </c>
      <c r="B11" s="31" t="s">
        <v>195</v>
      </c>
      <c r="C11" s="10"/>
      <c r="D11" s="10"/>
      <c r="E11" s="114"/>
      <c r="F11" s="116"/>
      <c r="G11" s="116">
        <v>4661.5</v>
      </c>
      <c r="H11" s="12"/>
      <c r="I11" s="12"/>
      <c r="J11" s="12"/>
      <c r="K11" s="12"/>
      <c r="L11" s="11"/>
      <c r="M11" s="11">
        <v>1168.5</v>
      </c>
      <c r="N11" s="13"/>
      <c r="O11" s="13"/>
      <c r="P11" s="13">
        <v>4161.5</v>
      </c>
      <c r="Q11" s="116"/>
      <c r="R11" s="116"/>
      <c r="S11" s="116">
        <v>3861.5</v>
      </c>
      <c r="T11" s="14"/>
    </row>
    <row r="12" spans="1:20" s="102" customFormat="1" ht="30" x14ac:dyDescent="0.25">
      <c r="A12" s="99"/>
      <c r="B12" s="85" t="s">
        <v>366</v>
      </c>
      <c r="C12" s="100"/>
      <c r="D12" s="100"/>
      <c r="E12" s="115">
        <f>E13</f>
        <v>0</v>
      </c>
      <c r="F12" s="115">
        <f>F13</f>
        <v>6328.6</v>
      </c>
      <c r="G12" s="115">
        <f>G13</f>
        <v>703.2</v>
      </c>
      <c r="H12" s="92"/>
      <c r="I12" s="92"/>
      <c r="J12" s="92"/>
      <c r="K12" s="92"/>
      <c r="L12" s="100">
        <f t="shared" ref="L12:S12" si="3">L13</f>
        <v>10882.8</v>
      </c>
      <c r="M12" s="100">
        <f t="shared" si="3"/>
        <v>362.8</v>
      </c>
      <c r="N12" s="132">
        <f t="shared" si="3"/>
        <v>0</v>
      </c>
      <c r="O12" s="132">
        <f t="shared" si="3"/>
        <v>0</v>
      </c>
      <c r="P12" s="132">
        <f t="shared" si="3"/>
        <v>0</v>
      </c>
      <c r="Q12" s="115">
        <f t="shared" si="3"/>
        <v>0</v>
      </c>
      <c r="R12" s="115">
        <f t="shared" si="3"/>
        <v>0</v>
      </c>
      <c r="S12" s="115">
        <f t="shared" si="3"/>
        <v>0</v>
      </c>
      <c r="T12" s="101"/>
    </row>
    <row r="13" spans="1:20" s="80" customFormat="1" ht="45" x14ac:dyDescent="0.25">
      <c r="A13" s="73" t="s">
        <v>199</v>
      </c>
      <c r="B13" s="31" t="s">
        <v>197</v>
      </c>
      <c r="C13" s="6">
        <v>90</v>
      </c>
      <c r="D13" s="6">
        <v>10</v>
      </c>
      <c r="E13" s="113"/>
      <c r="F13" s="117">
        <v>6328.6</v>
      </c>
      <c r="G13" s="117">
        <v>703.2</v>
      </c>
      <c r="H13" s="28"/>
      <c r="I13" s="28"/>
      <c r="J13" s="28"/>
      <c r="K13" s="28"/>
      <c r="L13" s="18">
        <v>10882.8</v>
      </c>
      <c r="M13" s="18">
        <v>362.8</v>
      </c>
      <c r="N13" s="19"/>
      <c r="O13" s="19"/>
      <c r="P13" s="19"/>
      <c r="Q13" s="117"/>
      <c r="R13" s="117"/>
      <c r="S13" s="117"/>
      <c r="T13" s="98"/>
    </row>
    <row r="14" spans="1:20" s="94" customFormat="1" ht="45" x14ac:dyDescent="0.25">
      <c r="A14" s="90"/>
      <c r="B14" s="89" t="s">
        <v>367</v>
      </c>
      <c r="C14" s="100"/>
      <c r="D14" s="100"/>
      <c r="E14" s="115">
        <f>E15</f>
        <v>0</v>
      </c>
      <c r="F14" s="115">
        <f>F15</f>
        <v>0</v>
      </c>
      <c r="G14" s="115">
        <f>G15</f>
        <v>14638.2</v>
      </c>
      <c r="H14" s="96">
        <v>0</v>
      </c>
      <c r="I14" s="96"/>
      <c r="J14" s="96">
        <v>0</v>
      </c>
      <c r="K14" s="96"/>
      <c r="L14" s="100">
        <f t="shared" ref="L14:S14" si="4">L15</f>
        <v>0</v>
      </c>
      <c r="M14" s="100">
        <f t="shared" si="4"/>
        <v>8638.7000000000007</v>
      </c>
      <c r="N14" s="132">
        <f t="shared" si="4"/>
        <v>0</v>
      </c>
      <c r="O14" s="132">
        <f t="shared" si="4"/>
        <v>0</v>
      </c>
      <c r="P14" s="132">
        <f t="shared" si="4"/>
        <v>14538.2</v>
      </c>
      <c r="Q14" s="115">
        <f t="shared" si="4"/>
        <v>0</v>
      </c>
      <c r="R14" s="115">
        <f t="shared" si="4"/>
        <v>0</v>
      </c>
      <c r="S14" s="115">
        <f t="shared" si="4"/>
        <v>14538.2</v>
      </c>
      <c r="T14" s="93"/>
    </row>
    <row r="15" spans="1:20" ht="30" x14ac:dyDescent="0.25">
      <c r="A15" s="16"/>
      <c r="B15" s="17" t="s">
        <v>198</v>
      </c>
      <c r="C15" s="6"/>
      <c r="D15" s="6"/>
      <c r="E15" s="113"/>
      <c r="F15" s="117"/>
      <c r="G15" s="117">
        <v>14638.2</v>
      </c>
      <c r="H15" s="18"/>
      <c r="I15" s="18"/>
      <c r="J15" s="18"/>
      <c r="K15" s="18"/>
      <c r="L15" s="18"/>
      <c r="M15" s="18">
        <v>8638.7000000000007</v>
      </c>
      <c r="N15" s="19"/>
      <c r="O15" s="19"/>
      <c r="P15" s="19">
        <v>14538.2</v>
      </c>
      <c r="Q15" s="117"/>
      <c r="R15" s="117"/>
      <c r="S15" s="117">
        <v>14538.2</v>
      </c>
      <c r="T15" s="20"/>
    </row>
    <row r="16" spans="1:20" s="15" customFormat="1" ht="71.25" x14ac:dyDescent="0.2">
      <c r="A16" s="8" t="s">
        <v>13</v>
      </c>
      <c r="B16" s="87" t="s">
        <v>14</v>
      </c>
      <c r="C16" s="10"/>
      <c r="D16" s="10"/>
      <c r="E16" s="114">
        <f>E17+E24+E27+E30</f>
        <v>4745.5</v>
      </c>
      <c r="F16" s="114">
        <f>F17+F24+F27+F30</f>
        <v>34144.400000000001</v>
      </c>
      <c r="G16" s="114">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4">
        <f t="shared" si="5"/>
        <v>4902.1000000000004</v>
      </c>
      <c r="R16" s="114">
        <f t="shared" si="5"/>
        <v>13837.199999999999</v>
      </c>
      <c r="S16" s="114">
        <f t="shared" si="5"/>
        <v>12728.05</v>
      </c>
      <c r="T16" s="14"/>
    </row>
    <row r="17" spans="1:20" s="15" customFormat="1" ht="30" x14ac:dyDescent="0.2">
      <c r="A17" s="61" t="s">
        <v>136</v>
      </c>
      <c r="B17" s="85" t="s">
        <v>137</v>
      </c>
      <c r="C17" s="10"/>
      <c r="D17" s="10"/>
      <c r="E17" s="114">
        <f>E18+E19+E20+E21+E22+E23</f>
        <v>4745.5</v>
      </c>
      <c r="F17" s="114">
        <f>F18+F19+F20+F21+F22+F23</f>
        <v>24951</v>
      </c>
      <c r="G17" s="114">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4">
        <f t="shared" si="6"/>
        <v>4902.1000000000004</v>
      </c>
      <c r="R17" s="114">
        <f t="shared" si="6"/>
        <v>4643.7999999999993</v>
      </c>
      <c r="S17" s="114">
        <f t="shared" si="6"/>
        <v>29.7</v>
      </c>
      <c r="T17" s="14"/>
    </row>
    <row r="18" spans="1:20" s="15" customFormat="1" ht="30" x14ac:dyDescent="0.25">
      <c r="A18" s="86" t="s">
        <v>138</v>
      </c>
      <c r="B18" s="31" t="s">
        <v>139</v>
      </c>
      <c r="C18" s="6">
        <v>70</v>
      </c>
      <c r="D18" s="6">
        <v>30</v>
      </c>
      <c r="E18" s="114"/>
      <c r="F18" s="117">
        <v>86.8</v>
      </c>
      <c r="G18" s="117">
        <v>37.200000000000003</v>
      </c>
      <c r="H18" s="28"/>
      <c r="I18" s="28"/>
      <c r="J18" s="28"/>
      <c r="K18" s="28"/>
      <c r="L18" s="28">
        <v>86.8</v>
      </c>
      <c r="M18" s="28">
        <v>37.200000000000003</v>
      </c>
      <c r="N18" s="19"/>
      <c r="O18" s="19">
        <v>66.900000000000006</v>
      </c>
      <c r="P18" s="19">
        <v>28.7</v>
      </c>
      <c r="Q18" s="117"/>
      <c r="R18" s="117">
        <v>69.400000000000006</v>
      </c>
      <c r="S18" s="117">
        <v>29.7</v>
      </c>
      <c r="T18" s="14"/>
    </row>
    <row r="19" spans="1:20" s="15" customFormat="1" ht="30" x14ac:dyDescent="0.25">
      <c r="A19" s="86" t="s">
        <v>135</v>
      </c>
      <c r="B19" s="31" t="s">
        <v>140</v>
      </c>
      <c r="C19" s="6">
        <v>100</v>
      </c>
      <c r="D19" s="10"/>
      <c r="E19" s="113">
        <v>4745.5</v>
      </c>
      <c r="F19" s="117">
        <v>4549.2</v>
      </c>
      <c r="G19" s="116"/>
      <c r="H19" s="12"/>
      <c r="I19" s="12"/>
      <c r="J19" s="12"/>
      <c r="K19" s="12"/>
      <c r="L19" s="28">
        <v>4549.2</v>
      </c>
      <c r="M19" s="12"/>
      <c r="N19" s="19">
        <v>4902.1000000000004</v>
      </c>
      <c r="O19" s="19">
        <v>4549.2</v>
      </c>
      <c r="P19" s="19"/>
      <c r="Q19" s="117">
        <v>4902.1000000000004</v>
      </c>
      <c r="R19" s="117">
        <v>4574.3999999999996</v>
      </c>
      <c r="S19" s="116"/>
      <c r="T19" s="14"/>
    </row>
    <row r="20" spans="1:20" s="15" customFormat="1" ht="60" x14ac:dyDescent="0.25">
      <c r="A20" s="86"/>
      <c r="B20" s="31" t="s">
        <v>141</v>
      </c>
      <c r="C20" s="10"/>
      <c r="D20" s="10"/>
      <c r="E20" s="114"/>
      <c r="F20" s="116"/>
      <c r="G20" s="116"/>
      <c r="H20" s="12"/>
      <c r="I20" s="12"/>
      <c r="J20" s="12"/>
      <c r="K20" s="12"/>
      <c r="L20" s="12"/>
      <c r="M20" s="12"/>
      <c r="N20" s="13"/>
      <c r="O20" s="13"/>
      <c r="P20" s="13"/>
      <c r="Q20" s="116"/>
      <c r="R20" s="116"/>
      <c r="S20" s="116"/>
      <c r="T20" s="14"/>
    </row>
    <row r="21" spans="1:20" s="15" customFormat="1" ht="45" x14ac:dyDescent="0.25">
      <c r="A21" s="86" t="s">
        <v>142</v>
      </c>
      <c r="B21" s="27" t="s">
        <v>143</v>
      </c>
      <c r="C21" s="6">
        <v>95</v>
      </c>
      <c r="D21" s="6">
        <v>5</v>
      </c>
      <c r="E21" s="114"/>
      <c r="F21" s="117">
        <v>20315</v>
      </c>
      <c r="G21" s="117">
        <v>1069.21</v>
      </c>
      <c r="H21" s="28">
        <v>0</v>
      </c>
      <c r="I21" s="29">
        <f>H21/C21*D21</f>
        <v>0</v>
      </c>
      <c r="J21" s="28">
        <v>0</v>
      </c>
      <c r="K21" s="29"/>
      <c r="L21" s="18">
        <v>20315</v>
      </c>
      <c r="M21" s="18">
        <f>G21</f>
        <v>1069.21</v>
      </c>
      <c r="N21" s="13"/>
      <c r="O21" s="13"/>
      <c r="P21" s="13"/>
      <c r="Q21" s="116"/>
      <c r="R21" s="116"/>
      <c r="S21" s="116"/>
      <c r="T21" s="14"/>
    </row>
    <row r="22" spans="1:20" s="15" customFormat="1" ht="30" x14ac:dyDescent="0.25">
      <c r="A22" s="86" t="s">
        <v>144</v>
      </c>
      <c r="B22" s="31" t="s">
        <v>145</v>
      </c>
      <c r="C22" s="10"/>
      <c r="D22" s="10"/>
      <c r="E22" s="114"/>
      <c r="F22" s="116"/>
      <c r="G22" s="117">
        <v>6884.5</v>
      </c>
      <c r="H22" s="28"/>
      <c r="I22" s="28"/>
      <c r="J22" s="28"/>
      <c r="K22" s="28"/>
      <c r="L22" s="28"/>
      <c r="M22" s="28">
        <v>6834.5</v>
      </c>
      <c r="N22" s="13"/>
      <c r="O22" s="13"/>
      <c r="P22" s="13"/>
      <c r="Q22" s="116"/>
      <c r="R22" s="116"/>
      <c r="S22" s="116"/>
      <c r="T22" s="14"/>
    </row>
    <row r="23" spans="1:20" s="15" customFormat="1" ht="30" x14ac:dyDescent="0.25">
      <c r="A23" s="86"/>
      <c r="B23" s="31" t="s">
        <v>146</v>
      </c>
      <c r="C23" s="10"/>
      <c r="D23" s="10"/>
      <c r="E23" s="114"/>
      <c r="F23" s="116"/>
      <c r="G23" s="117"/>
      <c r="H23" s="28"/>
      <c r="I23" s="28"/>
      <c r="J23" s="28"/>
      <c r="K23" s="28"/>
      <c r="L23" s="28"/>
      <c r="M23" s="28"/>
      <c r="N23" s="13"/>
      <c r="O23" s="13"/>
      <c r="P23" s="13"/>
      <c r="Q23" s="116"/>
      <c r="R23" s="116"/>
      <c r="S23" s="116"/>
      <c r="T23" s="14"/>
    </row>
    <row r="24" spans="1:20" s="15" customFormat="1" ht="60" x14ac:dyDescent="0.25">
      <c r="A24" s="86"/>
      <c r="B24" s="85" t="s">
        <v>147</v>
      </c>
      <c r="C24" s="10"/>
      <c r="D24" s="10"/>
      <c r="E24" s="114">
        <f>E25+E26</f>
        <v>0</v>
      </c>
      <c r="F24" s="114">
        <f>F25+F26</f>
        <v>0</v>
      </c>
      <c r="G24" s="114">
        <f>G25+G26</f>
        <v>194.6</v>
      </c>
      <c r="H24" s="28"/>
      <c r="I24" s="28"/>
      <c r="J24" s="28"/>
      <c r="K24" s="28"/>
      <c r="L24" s="10">
        <f>L25+L26</f>
        <v>0</v>
      </c>
      <c r="M24" s="10">
        <f>M25+M26</f>
        <v>184.6</v>
      </c>
      <c r="N24" s="37">
        <f>N25+N26</f>
        <v>0</v>
      </c>
      <c r="O24" s="37">
        <f>O25+O26</f>
        <v>0</v>
      </c>
      <c r="P24" s="37">
        <f>P25+P26</f>
        <v>194.6</v>
      </c>
      <c r="Q24" s="114">
        <f t="shared" ref="Q24:S24" si="7">Q25+Q26</f>
        <v>0</v>
      </c>
      <c r="R24" s="114">
        <f t="shared" si="7"/>
        <v>0</v>
      </c>
      <c r="S24" s="114">
        <f t="shared" si="7"/>
        <v>194.6</v>
      </c>
      <c r="T24" s="14"/>
    </row>
    <row r="25" spans="1:20" s="15" customFormat="1" ht="45" x14ac:dyDescent="0.25">
      <c r="A25" s="86"/>
      <c r="B25" s="31" t="s">
        <v>148</v>
      </c>
      <c r="C25" s="10"/>
      <c r="D25" s="10"/>
      <c r="E25" s="114"/>
      <c r="F25" s="116"/>
      <c r="G25" s="117"/>
      <c r="H25" s="28"/>
      <c r="I25" s="28"/>
      <c r="J25" s="28"/>
      <c r="K25" s="28"/>
      <c r="L25" s="28"/>
      <c r="M25" s="28"/>
      <c r="N25" s="13"/>
      <c r="O25" s="13"/>
      <c r="P25" s="13"/>
      <c r="Q25" s="116"/>
      <c r="R25" s="116"/>
      <c r="S25" s="116"/>
      <c r="T25" s="14"/>
    </row>
    <row r="26" spans="1:20" s="15" customFormat="1" ht="30" x14ac:dyDescent="0.25">
      <c r="A26" s="86" t="s">
        <v>149</v>
      </c>
      <c r="B26" s="31" t="s">
        <v>150</v>
      </c>
      <c r="C26" s="10"/>
      <c r="D26" s="10"/>
      <c r="E26" s="114"/>
      <c r="F26" s="116"/>
      <c r="G26" s="117">
        <v>194.6</v>
      </c>
      <c r="H26" s="28"/>
      <c r="I26" s="28"/>
      <c r="J26" s="28"/>
      <c r="K26" s="28"/>
      <c r="L26" s="28"/>
      <c r="M26" s="28">
        <v>184.6</v>
      </c>
      <c r="N26" s="13"/>
      <c r="O26" s="13"/>
      <c r="P26" s="19">
        <v>194.6</v>
      </c>
      <c r="Q26" s="117"/>
      <c r="R26" s="117"/>
      <c r="S26" s="117">
        <v>194.6</v>
      </c>
      <c r="T26" s="14"/>
    </row>
    <row r="27" spans="1:20" s="15" customFormat="1" ht="75" x14ac:dyDescent="0.25">
      <c r="A27" s="86"/>
      <c r="B27" s="85" t="s">
        <v>151</v>
      </c>
      <c r="C27" s="10"/>
      <c r="D27" s="10"/>
      <c r="E27" s="114"/>
      <c r="F27" s="116">
        <f>F29+F28</f>
        <v>9193.4</v>
      </c>
      <c r="G27" s="116">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6">
        <f t="shared" si="8"/>
        <v>0</v>
      </c>
      <c r="R27" s="116">
        <f t="shared" si="8"/>
        <v>9193.4</v>
      </c>
      <c r="S27" s="116">
        <f t="shared" si="8"/>
        <v>12198.75</v>
      </c>
      <c r="T27" s="14"/>
    </row>
    <row r="28" spans="1:20" s="15" customFormat="1" ht="30" x14ac:dyDescent="0.25">
      <c r="A28" s="86"/>
      <c r="B28" s="31" t="s">
        <v>152</v>
      </c>
      <c r="C28" s="10"/>
      <c r="D28" s="10"/>
      <c r="E28" s="114"/>
      <c r="F28" s="118"/>
      <c r="G28" s="117">
        <v>12198.754000000001</v>
      </c>
      <c r="H28" s="28"/>
      <c r="I28" s="28"/>
      <c r="J28" s="28"/>
      <c r="K28" s="28"/>
      <c r="M28" s="28">
        <v>7319.2</v>
      </c>
      <c r="N28" s="13"/>
      <c r="O28" s="133"/>
      <c r="P28" s="19">
        <v>12198.75</v>
      </c>
      <c r="Q28" s="117"/>
      <c r="R28" s="118"/>
      <c r="S28" s="117">
        <v>12198.75</v>
      </c>
      <c r="T28" s="14"/>
    </row>
    <row r="29" spans="1:20" s="15" customFormat="1" ht="45" x14ac:dyDescent="0.25">
      <c r="A29" s="86"/>
      <c r="B29" s="31" t="s">
        <v>153</v>
      </c>
      <c r="C29" s="10"/>
      <c r="D29" s="10"/>
      <c r="E29" s="114"/>
      <c r="F29" s="117">
        <v>9193.4</v>
      </c>
      <c r="G29" s="117"/>
      <c r="H29" s="28"/>
      <c r="I29" s="28"/>
      <c r="J29" s="28"/>
      <c r="K29" s="28"/>
      <c r="L29" s="28">
        <v>9193.4</v>
      </c>
      <c r="M29" s="28"/>
      <c r="N29" s="13"/>
      <c r="O29" s="19">
        <v>9193.4</v>
      </c>
      <c r="P29" s="19"/>
      <c r="Q29" s="117"/>
      <c r="R29" s="117">
        <v>9193.4</v>
      </c>
      <c r="S29" s="117"/>
      <c r="T29" s="14"/>
    </row>
    <row r="30" spans="1:20" s="15" customFormat="1" ht="30" x14ac:dyDescent="0.25">
      <c r="A30" s="86"/>
      <c r="B30" s="85" t="s">
        <v>154</v>
      </c>
      <c r="C30" s="10"/>
      <c r="D30" s="10"/>
      <c r="E30" s="114"/>
      <c r="F30" s="116">
        <f>F31+F32+F33+F34+F35+F36+F37</f>
        <v>0</v>
      </c>
      <c r="G30" s="116">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6">
        <f t="shared" si="9"/>
        <v>0</v>
      </c>
      <c r="R30" s="116">
        <f t="shared" si="9"/>
        <v>0</v>
      </c>
      <c r="S30" s="116">
        <f t="shared" si="9"/>
        <v>305</v>
      </c>
      <c r="T30" s="14"/>
    </row>
    <row r="31" spans="1:20" s="15" customFormat="1" ht="30" x14ac:dyDescent="0.25">
      <c r="A31" s="86"/>
      <c r="B31" s="31" t="s">
        <v>155</v>
      </c>
      <c r="C31" s="10"/>
      <c r="D31" s="10"/>
      <c r="E31" s="114"/>
      <c r="F31" s="116"/>
      <c r="G31" s="117">
        <v>50</v>
      </c>
      <c r="H31" s="28"/>
      <c r="I31" s="28"/>
      <c r="J31" s="28"/>
      <c r="K31" s="28"/>
      <c r="L31" s="28"/>
      <c r="M31" s="28">
        <v>0</v>
      </c>
      <c r="N31" s="13"/>
      <c r="O31" s="13"/>
      <c r="P31" s="19">
        <v>50</v>
      </c>
      <c r="Q31" s="117"/>
      <c r="R31" s="117"/>
      <c r="S31" s="117">
        <v>50</v>
      </c>
      <c r="T31" s="14"/>
    </row>
    <row r="32" spans="1:20" s="15" customFormat="1" ht="33" customHeight="1" x14ac:dyDescent="0.25">
      <c r="A32" s="86"/>
      <c r="B32" s="31" t="s">
        <v>156</v>
      </c>
      <c r="C32" s="10"/>
      <c r="D32" s="10"/>
      <c r="E32" s="114"/>
      <c r="F32" s="116"/>
      <c r="G32" s="117">
        <v>15</v>
      </c>
      <c r="H32" s="28"/>
      <c r="I32" s="28"/>
      <c r="J32" s="28"/>
      <c r="K32" s="28"/>
      <c r="L32" s="28"/>
      <c r="M32" s="28">
        <v>0</v>
      </c>
      <c r="N32" s="13"/>
      <c r="O32" s="13"/>
      <c r="P32" s="19">
        <v>15</v>
      </c>
      <c r="Q32" s="117"/>
      <c r="R32" s="117"/>
      <c r="S32" s="117">
        <v>15</v>
      </c>
      <c r="T32" s="14"/>
    </row>
    <row r="33" spans="1:20" s="15" customFormat="1" ht="90" x14ac:dyDescent="0.25">
      <c r="A33" s="86"/>
      <c r="B33" s="31" t="s">
        <v>157</v>
      </c>
      <c r="C33" s="10"/>
      <c r="D33" s="10"/>
      <c r="E33" s="114"/>
      <c r="F33" s="116"/>
      <c r="G33" s="117">
        <v>115</v>
      </c>
      <c r="H33" s="28"/>
      <c r="I33" s="28"/>
      <c r="J33" s="28"/>
      <c r="K33" s="28"/>
      <c r="L33" s="28"/>
      <c r="M33" s="28">
        <v>0</v>
      </c>
      <c r="N33" s="13"/>
      <c r="O33" s="13"/>
      <c r="P33" s="19">
        <v>115</v>
      </c>
      <c r="Q33" s="117"/>
      <c r="R33" s="117"/>
      <c r="S33" s="117">
        <v>115</v>
      </c>
      <c r="T33" s="14"/>
    </row>
    <row r="34" spans="1:20" s="15" customFormat="1" ht="30" x14ac:dyDescent="0.25">
      <c r="A34" s="86"/>
      <c r="B34" s="31" t="s">
        <v>158</v>
      </c>
      <c r="C34" s="10"/>
      <c r="D34" s="10"/>
      <c r="E34" s="114"/>
      <c r="F34" s="116"/>
      <c r="G34" s="117"/>
      <c r="H34" s="28"/>
      <c r="I34" s="28"/>
      <c r="J34" s="28"/>
      <c r="K34" s="28"/>
      <c r="L34" s="28"/>
      <c r="M34" s="28"/>
      <c r="N34" s="13"/>
      <c r="O34" s="13"/>
      <c r="P34" s="13"/>
      <c r="Q34" s="116"/>
      <c r="R34" s="116"/>
      <c r="S34" s="116"/>
      <c r="T34" s="14"/>
    </row>
    <row r="35" spans="1:20" s="15" customFormat="1" ht="30" x14ac:dyDescent="0.25">
      <c r="A35" s="86"/>
      <c r="B35" s="31" t="s">
        <v>159</v>
      </c>
      <c r="C35" s="10"/>
      <c r="D35" s="10"/>
      <c r="E35" s="114"/>
      <c r="F35" s="116"/>
      <c r="G35" s="117">
        <v>75</v>
      </c>
      <c r="H35" s="28"/>
      <c r="I35" s="28"/>
      <c r="J35" s="28"/>
      <c r="K35" s="28"/>
      <c r="L35" s="28"/>
      <c r="M35" s="28">
        <v>0</v>
      </c>
      <c r="N35" s="13"/>
      <c r="O35" s="13"/>
      <c r="P35" s="19">
        <v>75</v>
      </c>
      <c r="Q35" s="117"/>
      <c r="R35" s="117"/>
      <c r="S35" s="117">
        <v>75</v>
      </c>
      <c r="T35" s="14"/>
    </row>
    <row r="36" spans="1:20" s="15" customFormat="1" ht="60" x14ac:dyDescent="0.25">
      <c r="A36" s="86"/>
      <c r="B36" s="31" t="s">
        <v>160</v>
      </c>
      <c r="C36" s="10"/>
      <c r="D36" s="10"/>
      <c r="E36" s="114"/>
      <c r="F36" s="116"/>
      <c r="G36" s="117">
        <v>50</v>
      </c>
      <c r="H36" s="28"/>
      <c r="I36" s="28"/>
      <c r="J36" s="28"/>
      <c r="K36" s="28"/>
      <c r="L36" s="28"/>
      <c r="M36" s="28">
        <v>0</v>
      </c>
      <c r="N36" s="13"/>
      <c r="O36" s="13"/>
      <c r="P36" s="19">
        <v>50</v>
      </c>
      <c r="Q36" s="117"/>
      <c r="R36" s="117"/>
      <c r="S36" s="117">
        <v>50</v>
      </c>
      <c r="T36" s="14"/>
    </row>
    <row r="37" spans="1:20" s="15" customFormat="1" ht="75" x14ac:dyDescent="0.25">
      <c r="A37" s="86"/>
      <c r="B37" s="31" t="s">
        <v>161</v>
      </c>
      <c r="C37" s="10"/>
      <c r="D37" s="10"/>
      <c r="E37" s="114"/>
      <c r="F37" s="116"/>
      <c r="G37" s="117"/>
      <c r="H37" s="28"/>
      <c r="I37" s="28"/>
      <c r="J37" s="28"/>
      <c r="K37" s="28"/>
      <c r="L37" s="28"/>
      <c r="M37" s="28"/>
      <c r="N37" s="13"/>
      <c r="O37" s="13"/>
      <c r="P37" s="19"/>
      <c r="Q37" s="117"/>
      <c r="R37" s="117"/>
      <c r="S37" s="117"/>
      <c r="T37" s="14"/>
    </row>
    <row r="38" spans="1:20" s="15" customFormat="1" ht="57" x14ac:dyDescent="0.2">
      <c r="A38" s="8" t="s">
        <v>15</v>
      </c>
      <c r="B38" s="87" t="s">
        <v>16</v>
      </c>
      <c r="C38" s="10"/>
      <c r="D38" s="10"/>
      <c r="E38" s="114"/>
      <c r="F38" s="116">
        <f>F39+F44+F48</f>
        <v>172098.13</v>
      </c>
      <c r="G38" s="116">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6"/>
      <c r="R38" s="116">
        <f t="shared" si="10"/>
        <v>143.6</v>
      </c>
      <c r="S38" s="116">
        <f t="shared" si="10"/>
        <v>18622.760000000002</v>
      </c>
      <c r="T38" s="14"/>
    </row>
    <row r="39" spans="1:20" s="15" customFormat="1" ht="75" x14ac:dyDescent="0.2">
      <c r="A39" s="8" t="s">
        <v>17</v>
      </c>
      <c r="B39" s="85" t="s">
        <v>201</v>
      </c>
      <c r="C39" s="10"/>
      <c r="D39" s="10"/>
      <c r="E39" s="114"/>
      <c r="F39" s="116">
        <f>F40+F41+F42+F43</f>
        <v>99.4</v>
      </c>
      <c r="G39" s="116">
        <f>G40+G41+G42+G43</f>
        <v>13862.263200000001</v>
      </c>
      <c r="H39" s="12"/>
      <c r="I39" s="12"/>
      <c r="J39" s="12"/>
      <c r="K39" s="12"/>
      <c r="L39" s="12">
        <f t="shared" ref="L39:S39" si="11">L40+L41+L42+L43</f>
        <v>99.4</v>
      </c>
      <c r="M39" s="12">
        <f t="shared" si="11"/>
        <v>11.04</v>
      </c>
      <c r="N39" s="13"/>
      <c r="O39" s="13">
        <f t="shared" si="11"/>
        <v>187.8</v>
      </c>
      <c r="P39" s="13">
        <f t="shared" si="11"/>
        <v>620.87</v>
      </c>
      <c r="Q39" s="116"/>
      <c r="R39" s="116">
        <f t="shared" si="11"/>
        <v>143.6</v>
      </c>
      <c r="S39" s="116">
        <f t="shared" si="11"/>
        <v>310.96000000000004</v>
      </c>
      <c r="T39" s="14"/>
    </row>
    <row r="40" spans="1:20" s="15" customFormat="1" ht="45" x14ac:dyDescent="0.25">
      <c r="A40" s="73" t="s">
        <v>162</v>
      </c>
      <c r="B40" s="31" t="s">
        <v>18</v>
      </c>
      <c r="C40" s="6">
        <v>90</v>
      </c>
      <c r="D40" s="6">
        <v>10</v>
      </c>
      <c r="E40" s="113"/>
      <c r="F40" s="117">
        <v>99.4</v>
      </c>
      <c r="G40" s="117">
        <v>11.04</v>
      </c>
      <c r="H40" s="28"/>
      <c r="I40" s="28"/>
      <c r="J40" s="28"/>
      <c r="K40" s="28"/>
      <c r="L40" s="28">
        <v>99.4</v>
      </c>
      <c r="M40" s="28">
        <v>11.04</v>
      </c>
      <c r="N40" s="19"/>
      <c r="O40" s="19">
        <v>187.8</v>
      </c>
      <c r="P40" s="19">
        <v>20.87</v>
      </c>
      <c r="Q40" s="117"/>
      <c r="R40" s="117">
        <v>143.6</v>
      </c>
      <c r="S40" s="117">
        <v>15.96</v>
      </c>
      <c r="T40" s="14"/>
    </row>
    <row r="41" spans="1:20" s="15" customFormat="1" ht="45" x14ac:dyDescent="0.25">
      <c r="A41" s="39" t="s">
        <v>19</v>
      </c>
      <c r="B41" s="31" t="s">
        <v>20</v>
      </c>
      <c r="C41" s="6"/>
      <c r="D41" s="6"/>
      <c r="E41" s="113"/>
      <c r="F41" s="117"/>
      <c r="G41" s="117">
        <v>200</v>
      </c>
      <c r="H41" s="28"/>
      <c r="I41" s="28"/>
      <c r="J41" s="28"/>
      <c r="K41" s="28"/>
      <c r="L41" s="28"/>
      <c r="M41" s="28">
        <v>0</v>
      </c>
      <c r="N41" s="19"/>
      <c r="O41" s="19">
        <v>0</v>
      </c>
      <c r="P41" s="19">
        <v>200</v>
      </c>
      <c r="Q41" s="117"/>
      <c r="R41" s="117">
        <v>0</v>
      </c>
      <c r="S41" s="117">
        <v>200</v>
      </c>
      <c r="T41" s="14"/>
    </row>
    <row r="42" spans="1:20" s="15" customFormat="1" ht="60" x14ac:dyDescent="0.25">
      <c r="A42" s="8" t="s">
        <v>21</v>
      </c>
      <c r="B42" s="31" t="s">
        <v>22</v>
      </c>
      <c r="C42" s="6"/>
      <c r="D42" s="6"/>
      <c r="E42" s="113"/>
      <c r="F42" s="117"/>
      <c r="G42" s="117">
        <v>13556.2232</v>
      </c>
      <c r="H42" s="28"/>
      <c r="I42" s="28"/>
      <c r="J42" s="28"/>
      <c r="K42" s="28"/>
      <c r="L42" s="28"/>
      <c r="M42" s="28">
        <v>0</v>
      </c>
      <c r="N42" s="19"/>
      <c r="O42" s="19"/>
      <c r="P42" s="19">
        <v>0</v>
      </c>
      <c r="Q42" s="117"/>
      <c r="R42" s="117"/>
      <c r="S42" s="117">
        <v>0</v>
      </c>
      <c r="T42" s="14"/>
    </row>
    <row r="43" spans="1:20" s="15" customFormat="1" ht="45" x14ac:dyDescent="0.25">
      <c r="A43" s="8" t="s">
        <v>23</v>
      </c>
      <c r="B43" s="31" t="s">
        <v>24</v>
      </c>
      <c r="C43" s="6"/>
      <c r="D43" s="6"/>
      <c r="E43" s="113"/>
      <c r="F43" s="117"/>
      <c r="G43" s="117">
        <v>95</v>
      </c>
      <c r="H43" s="28"/>
      <c r="I43" s="28"/>
      <c r="J43" s="28"/>
      <c r="K43" s="28"/>
      <c r="L43" s="28"/>
      <c r="M43" s="28">
        <v>0</v>
      </c>
      <c r="N43" s="19"/>
      <c r="O43" s="19"/>
      <c r="P43" s="19">
        <v>400</v>
      </c>
      <c r="Q43" s="117"/>
      <c r="R43" s="117"/>
      <c r="S43" s="117">
        <v>95</v>
      </c>
      <c r="T43" s="14"/>
    </row>
    <row r="44" spans="1:20" s="15" customFormat="1" ht="30" x14ac:dyDescent="0.2">
      <c r="A44" s="8" t="s">
        <v>25</v>
      </c>
      <c r="B44" s="85" t="s">
        <v>26</v>
      </c>
      <c r="C44" s="10"/>
      <c r="D44" s="10"/>
      <c r="E44" s="114"/>
      <c r="F44" s="116">
        <f>F45+F46+F47</f>
        <v>171998.73</v>
      </c>
      <c r="G44" s="116">
        <f>G45+G46+G47</f>
        <v>19315.97</v>
      </c>
      <c r="H44" s="12"/>
      <c r="I44" s="12"/>
      <c r="J44" s="12"/>
      <c r="K44" s="12"/>
      <c r="L44" s="12">
        <f t="shared" ref="L44:S44" si="12">L45+L46+L47</f>
        <v>50000</v>
      </c>
      <c r="M44" s="12">
        <f t="shared" si="12"/>
        <v>5555.56</v>
      </c>
      <c r="N44" s="13"/>
      <c r="O44" s="13">
        <f t="shared" si="12"/>
        <v>0</v>
      </c>
      <c r="P44" s="13">
        <f t="shared" si="12"/>
        <v>205</v>
      </c>
      <c r="Q44" s="116"/>
      <c r="R44" s="116">
        <f t="shared" si="12"/>
        <v>0</v>
      </c>
      <c r="S44" s="116">
        <f t="shared" si="12"/>
        <v>205</v>
      </c>
      <c r="T44" s="14"/>
    </row>
    <row r="45" spans="1:20" s="15" customFormat="1" ht="45" x14ac:dyDescent="0.25">
      <c r="A45" s="8" t="s">
        <v>27</v>
      </c>
      <c r="B45" s="31" t="s">
        <v>28</v>
      </c>
      <c r="C45" s="10"/>
      <c r="D45" s="10"/>
      <c r="E45" s="114"/>
      <c r="F45" s="116"/>
      <c r="G45" s="117">
        <v>95</v>
      </c>
      <c r="H45" s="28"/>
      <c r="I45" s="28"/>
      <c r="J45" s="28"/>
      <c r="K45" s="28"/>
      <c r="L45" s="28"/>
      <c r="M45" s="28">
        <v>0</v>
      </c>
      <c r="N45" s="19"/>
      <c r="O45" s="19"/>
      <c r="P45" s="19">
        <v>95</v>
      </c>
      <c r="Q45" s="117"/>
      <c r="R45" s="117"/>
      <c r="S45" s="117">
        <v>95</v>
      </c>
      <c r="T45" s="14"/>
    </row>
    <row r="46" spans="1:20" s="15" customFormat="1" ht="30" x14ac:dyDescent="0.25">
      <c r="A46" s="8" t="s">
        <v>29</v>
      </c>
      <c r="B46" s="31" t="s">
        <v>30</v>
      </c>
      <c r="C46" s="10"/>
      <c r="D46" s="10"/>
      <c r="E46" s="114"/>
      <c r="F46" s="116"/>
      <c r="G46" s="117">
        <v>110</v>
      </c>
      <c r="H46" s="28"/>
      <c r="I46" s="28"/>
      <c r="J46" s="28"/>
      <c r="K46" s="28"/>
      <c r="L46" s="28"/>
      <c r="M46" s="28">
        <v>0</v>
      </c>
      <c r="N46" s="19"/>
      <c r="O46" s="19"/>
      <c r="P46" s="19">
        <v>110</v>
      </c>
      <c r="Q46" s="117"/>
      <c r="R46" s="117"/>
      <c r="S46" s="117">
        <v>110</v>
      </c>
      <c r="T46" s="14"/>
    </row>
    <row r="47" spans="1:20" s="15" customFormat="1" ht="45" x14ac:dyDescent="0.25">
      <c r="A47" s="8" t="s">
        <v>163</v>
      </c>
      <c r="B47" s="27" t="s">
        <v>31</v>
      </c>
      <c r="C47" s="10">
        <v>90</v>
      </c>
      <c r="D47" s="10">
        <v>10</v>
      </c>
      <c r="E47" s="114"/>
      <c r="F47" s="117">
        <v>171998.73</v>
      </c>
      <c r="G47" s="117">
        <v>19110.97</v>
      </c>
      <c r="H47" s="28"/>
      <c r="I47" s="28"/>
      <c r="J47" s="28"/>
      <c r="K47" s="28"/>
      <c r="L47" s="28">
        <v>50000</v>
      </c>
      <c r="M47" s="28">
        <v>5555.56</v>
      </c>
      <c r="N47" s="19"/>
      <c r="O47" s="19">
        <v>0</v>
      </c>
      <c r="P47" s="19">
        <v>0</v>
      </c>
      <c r="Q47" s="117"/>
      <c r="R47" s="117">
        <v>0</v>
      </c>
      <c r="S47" s="117">
        <v>0</v>
      </c>
      <c r="T47" s="20" t="s">
        <v>32</v>
      </c>
    </row>
    <row r="48" spans="1:20" s="15" customFormat="1" ht="105" customHeight="1" x14ac:dyDescent="0.25">
      <c r="A48" s="8" t="s">
        <v>33</v>
      </c>
      <c r="B48" s="85" t="s">
        <v>34</v>
      </c>
      <c r="C48" s="10"/>
      <c r="D48" s="10"/>
      <c r="E48" s="114"/>
      <c r="F48" s="117"/>
      <c r="G48" s="116">
        <f>G49</f>
        <v>18106.800000000003</v>
      </c>
      <c r="H48" s="12"/>
      <c r="I48" s="12"/>
      <c r="J48" s="12"/>
      <c r="K48" s="12"/>
      <c r="L48" s="12">
        <f t="shared" ref="L48:S48" si="13">L49</f>
        <v>0</v>
      </c>
      <c r="M48" s="12">
        <f t="shared" si="13"/>
        <v>10574.42</v>
      </c>
      <c r="N48" s="13"/>
      <c r="O48" s="13">
        <f t="shared" si="13"/>
        <v>0</v>
      </c>
      <c r="P48" s="13">
        <f t="shared" si="13"/>
        <v>18106.800000000003</v>
      </c>
      <c r="Q48" s="116"/>
      <c r="R48" s="116">
        <f t="shared" si="13"/>
        <v>0</v>
      </c>
      <c r="S48" s="116">
        <f t="shared" si="13"/>
        <v>18106.800000000003</v>
      </c>
      <c r="T48" s="46"/>
    </row>
    <row r="49" spans="1:20" s="15" customFormat="1" ht="90" x14ac:dyDescent="0.25">
      <c r="A49" s="8" t="s">
        <v>35</v>
      </c>
      <c r="B49" s="31" t="s">
        <v>36</v>
      </c>
      <c r="C49" s="10"/>
      <c r="D49" s="10"/>
      <c r="E49" s="114"/>
      <c r="F49" s="117"/>
      <c r="G49" s="117">
        <f>G50+G52+G51</f>
        <v>18106.800000000003</v>
      </c>
      <c r="H49" s="28"/>
      <c r="I49" s="28"/>
      <c r="J49" s="28"/>
      <c r="K49" s="28"/>
      <c r="L49" s="28"/>
      <c r="M49" s="28">
        <f>M50+M51+M52</f>
        <v>10574.42</v>
      </c>
      <c r="N49" s="19"/>
      <c r="O49" s="19"/>
      <c r="P49" s="19">
        <f>P50+P51+P52</f>
        <v>18106.800000000003</v>
      </c>
      <c r="Q49" s="117"/>
      <c r="R49" s="117"/>
      <c r="S49" s="117">
        <f>S50+S51+S52</f>
        <v>18106.800000000003</v>
      </c>
      <c r="T49" s="20"/>
    </row>
    <row r="50" spans="1:20" s="108" customFormat="1" x14ac:dyDescent="0.25">
      <c r="A50" s="103"/>
      <c r="B50" s="104" t="s">
        <v>37</v>
      </c>
      <c r="C50" s="105"/>
      <c r="D50" s="105"/>
      <c r="E50" s="113"/>
      <c r="F50" s="117"/>
      <c r="G50" s="117">
        <v>10709.7</v>
      </c>
      <c r="H50" s="106"/>
      <c r="I50" s="106"/>
      <c r="J50" s="106"/>
      <c r="K50" s="106"/>
      <c r="L50" s="106"/>
      <c r="M50" s="106">
        <v>6156.1</v>
      </c>
      <c r="N50" s="19"/>
      <c r="O50" s="19"/>
      <c r="P50" s="19">
        <v>10709.7</v>
      </c>
      <c r="Q50" s="117"/>
      <c r="R50" s="117"/>
      <c r="S50" s="117">
        <v>10709.7</v>
      </c>
      <c r="T50" s="107"/>
    </row>
    <row r="51" spans="1:20" s="108" customFormat="1" ht="30" x14ac:dyDescent="0.25">
      <c r="A51" s="103"/>
      <c r="B51" s="104" t="s">
        <v>38</v>
      </c>
      <c r="C51" s="105"/>
      <c r="D51" s="105"/>
      <c r="E51" s="113"/>
      <c r="F51" s="117"/>
      <c r="G51" s="117">
        <v>83</v>
      </c>
      <c r="H51" s="106"/>
      <c r="I51" s="106"/>
      <c r="J51" s="106"/>
      <c r="K51" s="106"/>
      <c r="L51" s="106"/>
      <c r="M51" s="106">
        <v>29.9</v>
      </c>
      <c r="N51" s="19"/>
      <c r="O51" s="19"/>
      <c r="P51" s="19">
        <v>83</v>
      </c>
      <c r="Q51" s="117"/>
      <c r="R51" s="117"/>
      <c r="S51" s="117">
        <v>83</v>
      </c>
      <c r="T51" s="107"/>
    </row>
    <row r="52" spans="1:20" s="108" customFormat="1" x14ac:dyDescent="0.25">
      <c r="A52" s="103"/>
      <c r="B52" s="109" t="s">
        <v>39</v>
      </c>
      <c r="C52" s="105"/>
      <c r="D52" s="105"/>
      <c r="E52" s="113"/>
      <c r="F52" s="113"/>
      <c r="G52" s="113">
        <v>7314.1</v>
      </c>
      <c r="H52" s="105"/>
      <c r="I52" s="105"/>
      <c r="J52" s="105"/>
      <c r="K52" s="105"/>
      <c r="L52" s="105"/>
      <c r="M52" s="105">
        <v>4388.42</v>
      </c>
      <c r="N52" s="7"/>
      <c r="O52" s="7"/>
      <c r="P52" s="7">
        <v>7314.1</v>
      </c>
      <c r="Q52" s="113"/>
      <c r="R52" s="113"/>
      <c r="S52" s="113">
        <v>7314.1</v>
      </c>
      <c r="T52" s="107"/>
    </row>
    <row r="53" spans="1:20" s="47" customFormat="1" ht="42.75" x14ac:dyDescent="0.2">
      <c r="A53" s="41" t="s">
        <v>40</v>
      </c>
      <c r="B53" s="87" t="s">
        <v>41</v>
      </c>
      <c r="C53" s="43"/>
      <c r="D53" s="43"/>
      <c r="E53" s="114">
        <f>E54+E57+E63</f>
        <v>13844.26</v>
      </c>
      <c r="F53" s="114">
        <f>F54+F57+F63</f>
        <v>1363937.7</v>
      </c>
      <c r="G53" s="114">
        <f>G54+G57+G63</f>
        <v>148883.5</v>
      </c>
      <c r="H53" s="44" t="e">
        <f>#REF!+#REF!</f>
        <v>#REF!</v>
      </c>
      <c r="I53" s="44" t="e">
        <f>#REF!+#REF!</f>
        <v>#REF!</v>
      </c>
      <c r="J53" s="44" t="e">
        <f>#REF!+#REF!</f>
        <v>#REF!</v>
      </c>
      <c r="K53" s="44" t="e">
        <f>#REF!+#REF!</f>
        <v>#REF!</v>
      </c>
      <c r="L53" s="114">
        <f t="shared" ref="L53:T53" si="14">L54+L57+L63</f>
        <v>52289.3</v>
      </c>
      <c r="M53" s="114">
        <f t="shared" si="14"/>
        <v>6451.3</v>
      </c>
      <c r="N53" s="37">
        <f t="shared" si="14"/>
        <v>13335.2</v>
      </c>
      <c r="O53" s="37">
        <f t="shared" si="14"/>
        <v>998652.3</v>
      </c>
      <c r="P53" s="37">
        <f t="shared" si="14"/>
        <v>109283.5</v>
      </c>
      <c r="Q53" s="114">
        <f t="shared" si="14"/>
        <v>12893.2</v>
      </c>
      <c r="R53" s="114">
        <f t="shared" si="14"/>
        <v>995251</v>
      </c>
      <c r="S53" s="114">
        <f t="shared" si="14"/>
        <v>108858.5</v>
      </c>
      <c r="T53" s="114">
        <f t="shared" si="14"/>
        <v>0</v>
      </c>
    </row>
    <row r="54" spans="1:20" s="47" customFormat="1" ht="30" x14ac:dyDescent="0.2">
      <c r="A54" s="41" t="s">
        <v>42</v>
      </c>
      <c r="B54" s="85" t="s">
        <v>43</v>
      </c>
      <c r="C54" s="43"/>
      <c r="D54" s="43"/>
      <c r="E54" s="114"/>
      <c r="F54" s="116">
        <f>F55</f>
        <v>1245380</v>
      </c>
      <c r="G54" s="116">
        <f>G55</f>
        <v>138370</v>
      </c>
      <c r="H54" s="12"/>
      <c r="I54" s="12"/>
      <c r="J54" s="12"/>
      <c r="K54" s="12"/>
      <c r="L54" s="116">
        <f t="shared" ref="L54:S55" si="15">L55</f>
        <v>15315.8</v>
      </c>
      <c r="M54" s="116">
        <f t="shared" si="15"/>
        <v>1701.7</v>
      </c>
      <c r="N54" s="13">
        <f t="shared" si="15"/>
        <v>0</v>
      </c>
      <c r="O54" s="13">
        <f t="shared" si="15"/>
        <v>889020</v>
      </c>
      <c r="P54" s="13">
        <f t="shared" si="15"/>
        <v>98770</v>
      </c>
      <c r="Q54" s="116">
        <f t="shared" si="15"/>
        <v>0</v>
      </c>
      <c r="R54" s="116">
        <f t="shared" si="15"/>
        <v>889020</v>
      </c>
      <c r="S54" s="116">
        <f t="shared" si="15"/>
        <v>98770</v>
      </c>
      <c r="T54" s="46"/>
    </row>
    <row r="55" spans="1:20" s="47" customFormat="1" x14ac:dyDescent="0.2">
      <c r="A55" s="41"/>
      <c r="B55" s="85" t="s">
        <v>204</v>
      </c>
      <c r="C55" s="43"/>
      <c r="D55" s="43"/>
      <c r="E55" s="114"/>
      <c r="F55" s="116">
        <f>F56</f>
        <v>1245380</v>
      </c>
      <c r="G55" s="116">
        <f>G56</f>
        <v>138370</v>
      </c>
      <c r="H55" s="12"/>
      <c r="I55" s="12"/>
      <c r="J55" s="12"/>
      <c r="K55" s="12"/>
      <c r="L55" s="116">
        <f t="shared" si="15"/>
        <v>15315.8</v>
      </c>
      <c r="M55" s="116">
        <f t="shared" si="15"/>
        <v>1701.7</v>
      </c>
      <c r="N55" s="13">
        <f t="shared" si="15"/>
        <v>0</v>
      </c>
      <c r="O55" s="13">
        <f t="shared" si="15"/>
        <v>889020</v>
      </c>
      <c r="P55" s="13">
        <f t="shared" si="15"/>
        <v>98770</v>
      </c>
      <c r="Q55" s="116">
        <f t="shared" si="15"/>
        <v>0</v>
      </c>
      <c r="R55" s="116">
        <f t="shared" si="15"/>
        <v>889020</v>
      </c>
      <c r="S55" s="116">
        <f t="shared" si="15"/>
        <v>98770</v>
      </c>
      <c r="T55" s="46"/>
    </row>
    <row r="56" spans="1:20" s="47" customFormat="1" ht="90" x14ac:dyDescent="0.25">
      <c r="A56" s="16" t="s">
        <v>44</v>
      </c>
      <c r="B56" s="31" t="s">
        <v>205</v>
      </c>
      <c r="C56" s="43"/>
      <c r="D56" s="43"/>
      <c r="E56" s="114"/>
      <c r="F56" s="119">
        <v>1245380</v>
      </c>
      <c r="G56" s="119">
        <v>138370</v>
      </c>
      <c r="H56" s="44"/>
      <c r="I56" s="44"/>
      <c r="J56" s="44"/>
      <c r="K56" s="44"/>
      <c r="L56" s="123">
        <v>15315.8</v>
      </c>
      <c r="M56" s="123">
        <v>1701.7</v>
      </c>
      <c r="N56" s="45"/>
      <c r="O56" s="45">
        <v>889020</v>
      </c>
      <c r="P56" s="45">
        <v>98770</v>
      </c>
      <c r="Q56" s="119"/>
      <c r="R56" s="119">
        <v>889020</v>
      </c>
      <c r="S56" s="119">
        <v>98770</v>
      </c>
      <c r="T56" s="46"/>
    </row>
    <row r="57" spans="1:20" s="47" customFormat="1" ht="60" x14ac:dyDescent="0.2">
      <c r="A57" s="41" t="s">
        <v>45</v>
      </c>
      <c r="B57" s="85" t="s">
        <v>46</v>
      </c>
      <c r="C57" s="43"/>
      <c r="D57" s="43"/>
      <c r="E57" s="114">
        <f>E58+E59+E60+E61+E62</f>
        <v>13844.26</v>
      </c>
      <c r="F57" s="114">
        <f>F58+F59+F60+F61+F62</f>
        <v>118557.7</v>
      </c>
      <c r="G57" s="114">
        <f>G58+G59+G60+G61+G62</f>
        <v>5180</v>
      </c>
      <c r="H57" s="12"/>
      <c r="I57" s="12"/>
      <c r="J57" s="12"/>
      <c r="K57" s="12"/>
      <c r="L57" s="114">
        <f t="shared" ref="L57:T57" si="16">L58+L59+L60+L61+L62</f>
        <v>36973.5</v>
      </c>
      <c r="M57" s="114">
        <f t="shared" si="16"/>
        <v>1578.3</v>
      </c>
      <c r="N57" s="37">
        <f t="shared" si="16"/>
        <v>13335.2</v>
      </c>
      <c r="O57" s="37">
        <f t="shared" si="16"/>
        <v>109632.3</v>
      </c>
      <c r="P57" s="37">
        <f t="shared" si="16"/>
        <v>5180</v>
      </c>
      <c r="Q57" s="114">
        <f t="shared" si="16"/>
        <v>12893.2</v>
      </c>
      <c r="R57" s="114">
        <f t="shared" si="16"/>
        <v>106231</v>
      </c>
      <c r="S57" s="114">
        <f t="shared" si="16"/>
        <v>4755</v>
      </c>
      <c r="T57" s="114">
        <f t="shared" si="16"/>
        <v>0</v>
      </c>
    </row>
    <row r="58" spans="1:20" s="47" customFormat="1" ht="30" x14ac:dyDescent="0.25">
      <c r="A58" s="16" t="s">
        <v>206</v>
      </c>
      <c r="B58" s="31" t="s">
        <v>47</v>
      </c>
      <c r="C58" s="43"/>
      <c r="D58" s="43"/>
      <c r="E58" s="114">
        <v>5813.06</v>
      </c>
      <c r="F58" s="116">
        <v>91698</v>
      </c>
      <c r="G58" s="116">
        <v>5100</v>
      </c>
      <c r="H58" s="12"/>
      <c r="I58" s="12"/>
      <c r="J58" s="12"/>
      <c r="K58" s="12"/>
      <c r="L58" s="12">
        <v>28346.7</v>
      </c>
      <c r="M58" s="12">
        <v>1578.3</v>
      </c>
      <c r="N58" s="13">
        <v>5304</v>
      </c>
      <c r="O58" s="13">
        <v>91956</v>
      </c>
      <c r="P58" s="13">
        <v>5100</v>
      </c>
      <c r="Q58" s="116">
        <v>4862</v>
      </c>
      <c r="R58" s="116">
        <v>83963</v>
      </c>
      <c r="S58" s="116">
        <v>4675</v>
      </c>
      <c r="T58" s="46"/>
    </row>
    <row r="59" spans="1:20" s="47" customFormat="1" x14ac:dyDescent="0.25">
      <c r="A59" s="16" t="s">
        <v>206</v>
      </c>
      <c r="B59" s="31" t="s">
        <v>48</v>
      </c>
      <c r="C59" s="43"/>
      <c r="D59" s="43"/>
      <c r="E59" s="114">
        <v>680</v>
      </c>
      <c r="F59" s="116">
        <v>840</v>
      </c>
      <c r="G59" s="116">
        <v>80</v>
      </c>
      <c r="H59" s="12"/>
      <c r="I59" s="12"/>
      <c r="J59" s="12"/>
      <c r="K59" s="12"/>
      <c r="L59" s="12">
        <v>0</v>
      </c>
      <c r="M59" s="12">
        <v>0</v>
      </c>
      <c r="N59" s="13">
        <v>680</v>
      </c>
      <c r="O59" s="13">
        <v>840</v>
      </c>
      <c r="P59" s="13">
        <v>80</v>
      </c>
      <c r="Q59" s="116">
        <v>680</v>
      </c>
      <c r="R59" s="116">
        <v>840</v>
      </c>
      <c r="S59" s="116">
        <v>80</v>
      </c>
      <c r="T59" s="46"/>
    </row>
    <row r="60" spans="1:20" s="47" customFormat="1" ht="30" x14ac:dyDescent="0.25">
      <c r="A60" s="48" t="s">
        <v>49</v>
      </c>
      <c r="B60" s="31" t="s">
        <v>50</v>
      </c>
      <c r="C60" s="43"/>
      <c r="D60" s="43"/>
      <c r="E60" s="114"/>
      <c r="F60" s="116">
        <v>0</v>
      </c>
      <c r="G60" s="116">
        <v>0</v>
      </c>
      <c r="H60" s="12"/>
      <c r="I60" s="12"/>
      <c r="J60" s="12"/>
      <c r="K60" s="12"/>
      <c r="L60" s="12">
        <v>0</v>
      </c>
      <c r="M60" s="12">
        <v>0</v>
      </c>
      <c r="N60" s="13"/>
      <c r="O60" s="13">
        <v>0</v>
      </c>
      <c r="P60" s="13">
        <v>0</v>
      </c>
      <c r="Q60" s="116"/>
      <c r="R60" s="116">
        <v>0</v>
      </c>
      <c r="S60" s="116"/>
      <c r="T60" s="46">
        <v>0</v>
      </c>
    </row>
    <row r="61" spans="1:20" s="47" customFormat="1" ht="75" x14ac:dyDescent="0.25">
      <c r="A61" s="16" t="s">
        <v>51</v>
      </c>
      <c r="B61" s="31" t="s">
        <v>52</v>
      </c>
      <c r="C61" s="43"/>
      <c r="D61" s="43"/>
      <c r="E61" s="114">
        <v>7351.2</v>
      </c>
      <c r="F61" s="116">
        <v>0</v>
      </c>
      <c r="G61" s="116">
        <v>0</v>
      </c>
      <c r="H61" s="12"/>
      <c r="I61" s="12"/>
      <c r="J61" s="12"/>
      <c r="K61" s="12"/>
      <c r="L61" s="12">
        <v>0</v>
      </c>
      <c r="M61" s="12">
        <v>0</v>
      </c>
      <c r="N61" s="13">
        <v>7351.2</v>
      </c>
      <c r="O61" s="13">
        <v>0</v>
      </c>
      <c r="P61" s="13">
        <v>0</v>
      </c>
      <c r="Q61" s="116">
        <v>7351.2</v>
      </c>
      <c r="R61" s="116">
        <v>0</v>
      </c>
      <c r="S61" s="116">
        <v>0</v>
      </c>
      <c r="T61" s="46"/>
    </row>
    <row r="62" spans="1:20" s="47" customFormat="1" ht="60" x14ac:dyDescent="0.25">
      <c r="A62" s="16"/>
      <c r="B62" s="31" t="s">
        <v>207</v>
      </c>
      <c r="C62" s="43"/>
      <c r="D62" s="43"/>
      <c r="E62" s="114"/>
      <c r="F62" s="116">
        <v>26019.7</v>
      </c>
      <c r="G62" s="116"/>
      <c r="H62" s="12"/>
      <c r="I62" s="12"/>
      <c r="J62" s="12"/>
      <c r="K62" s="12"/>
      <c r="L62" s="12">
        <v>8626.7999999999993</v>
      </c>
      <c r="M62" s="12"/>
      <c r="N62" s="13"/>
      <c r="O62" s="13">
        <v>16836.3</v>
      </c>
      <c r="P62" s="13"/>
      <c r="Q62" s="116"/>
      <c r="R62" s="116">
        <v>21428</v>
      </c>
      <c r="S62" s="116"/>
      <c r="T62" s="46"/>
    </row>
    <row r="63" spans="1:20" s="47" customFormat="1" ht="46.5" customHeight="1" x14ac:dyDescent="0.2">
      <c r="A63" s="41" t="s">
        <v>53</v>
      </c>
      <c r="B63" s="85" t="s">
        <v>54</v>
      </c>
      <c r="C63" s="43"/>
      <c r="D63" s="43"/>
      <c r="E63" s="114"/>
      <c r="F63" s="116">
        <f>F64</f>
        <v>0</v>
      </c>
      <c r="G63" s="116">
        <f>G64</f>
        <v>5333.5</v>
      </c>
      <c r="H63" s="12"/>
      <c r="I63" s="12"/>
      <c r="J63" s="12"/>
      <c r="K63" s="12"/>
      <c r="L63" s="12">
        <f t="shared" ref="L63:S63" si="17">L64</f>
        <v>0</v>
      </c>
      <c r="M63" s="12">
        <f t="shared" si="17"/>
        <v>3171.3</v>
      </c>
      <c r="N63" s="13"/>
      <c r="O63" s="13">
        <f t="shared" si="17"/>
        <v>0</v>
      </c>
      <c r="P63" s="13">
        <f t="shared" si="17"/>
        <v>5333.5</v>
      </c>
      <c r="Q63" s="116"/>
      <c r="R63" s="116">
        <f t="shared" si="17"/>
        <v>0</v>
      </c>
      <c r="S63" s="116">
        <f t="shared" si="17"/>
        <v>5333.5</v>
      </c>
      <c r="T63" s="46"/>
    </row>
    <row r="64" spans="1:20" s="47" customFormat="1" ht="45" x14ac:dyDescent="0.25">
      <c r="A64" s="16" t="s">
        <v>55</v>
      </c>
      <c r="B64" s="31" t="s">
        <v>208</v>
      </c>
      <c r="C64" s="43"/>
      <c r="D64" s="43"/>
      <c r="E64" s="114"/>
      <c r="F64" s="116"/>
      <c r="G64" s="116">
        <v>5333.5</v>
      </c>
      <c r="H64" s="12"/>
      <c r="I64" s="12"/>
      <c r="J64" s="12"/>
      <c r="K64" s="12"/>
      <c r="L64" s="12"/>
      <c r="M64" s="12">
        <v>3171.3</v>
      </c>
      <c r="N64" s="13"/>
      <c r="O64" s="13"/>
      <c r="P64" s="13">
        <v>5333.5</v>
      </c>
      <c r="Q64" s="116"/>
      <c r="R64" s="116"/>
      <c r="S64" s="116">
        <v>5333.5</v>
      </c>
      <c r="T64" s="46"/>
    </row>
    <row r="65" spans="1:20" s="15" customFormat="1" ht="57" x14ac:dyDescent="0.2">
      <c r="A65" s="8" t="s">
        <v>56</v>
      </c>
      <c r="B65" s="87" t="s">
        <v>57</v>
      </c>
      <c r="C65" s="10"/>
      <c r="D65" s="10"/>
      <c r="E65" s="114">
        <f>E66+E68+E70+E72+E74</f>
        <v>0</v>
      </c>
      <c r="F65" s="114">
        <f>F66+F68+F70+F72+F74</f>
        <v>175438.8</v>
      </c>
      <c r="G65" s="114">
        <f>G66+G68+G70+G72+G74</f>
        <v>189626.6</v>
      </c>
      <c r="H65" s="12" t="e">
        <f>#REF!+#REF!+#REF!+#REF!+#REF!+#REF!</f>
        <v>#REF!</v>
      </c>
      <c r="I65" s="12" t="e">
        <f>#REF!+#REF!+#REF!+#REF!+#REF!+#REF!</f>
        <v>#REF!</v>
      </c>
      <c r="J65" s="12" t="e">
        <f>#REF!+#REF!+#REF!+#REF!+#REF!+#REF!</f>
        <v>#REF!</v>
      </c>
      <c r="K65" s="12" t="e">
        <f>#REF!+#REF!+#REF!+#REF!+#REF!+#REF!</f>
        <v>#REF!</v>
      </c>
      <c r="L65" s="114">
        <f t="shared" ref="L65:S65" si="18">L66+L68+L70+L72+L74</f>
        <v>110716</v>
      </c>
      <c r="M65" s="114">
        <f t="shared" si="18"/>
        <v>25215.1</v>
      </c>
      <c r="N65" s="37">
        <f t="shared" si="18"/>
        <v>0</v>
      </c>
      <c r="O65" s="37">
        <f t="shared" si="18"/>
        <v>263000.8</v>
      </c>
      <c r="P65" s="37">
        <f t="shared" si="18"/>
        <v>127173.50000000001</v>
      </c>
      <c r="Q65" s="114">
        <f t="shared" si="18"/>
        <v>0</v>
      </c>
      <c r="R65" s="114">
        <f t="shared" si="18"/>
        <v>153503.20000000001</v>
      </c>
      <c r="S65" s="114">
        <f t="shared" si="18"/>
        <v>122500</v>
      </c>
      <c r="T65" s="14"/>
    </row>
    <row r="66" spans="1:20" s="15" customFormat="1" ht="45" x14ac:dyDescent="0.2">
      <c r="A66" s="8"/>
      <c r="B66" s="85" t="s">
        <v>361</v>
      </c>
      <c r="C66" s="10"/>
      <c r="D66" s="10"/>
      <c r="E66" s="114">
        <f>E67</f>
        <v>0</v>
      </c>
      <c r="F66" s="114">
        <f>F67</f>
        <v>117460.7</v>
      </c>
      <c r="G66" s="114">
        <f>G67</f>
        <v>150751.9</v>
      </c>
      <c r="H66" s="12"/>
      <c r="I66" s="12"/>
      <c r="J66" s="12"/>
      <c r="K66" s="12"/>
      <c r="L66" s="114">
        <f t="shared" ref="L66:S66" si="19">L67</f>
        <v>52737.9</v>
      </c>
      <c r="M66" s="114">
        <f t="shared" si="19"/>
        <v>9414.2999999999993</v>
      </c>
      <c r="N66" s="37">
        <f t="shared" si="19"/>
        <v>0</v>
      </c>
      <c r="O66" s="37">
        <f t="shared" si="19"/>
        <v>194580.8</v>
      </c>
      <c r="P66" s="37">
        <f t="shared" si="19"/>
        <v>92785.5</v>
      </c>
      <c r="Q66" s="114">
        <f t="shared" si="19"/>
        <v>0</v>
      </c>
      <c r="R66" s="114">
        <f t="shared" si="19"/>
        <v>79742.7</v>
      </c>
      <c r="S66" s="114">
        <f t="shared" si="19"/>
        <v>86741.4</v>
      </c>
      <c r="T66" s="14"/>
    </row>
    <row r="67" spans="1:20" s="15" customFormat="1" ht="31.5" customHeight="1" x14ac:dyDescent="0.2">
      <c r="A67" s="8"/>
      <c r="B67" s="31" t="s">
        <v>355</v>
      </c>
      <c r="C67" s="10"/>
      <c r="D67" s="10"/>
      <c r="E67" s="114"/>
      <c r="F67" s="116">
        <v>117460.7</v>
      </c>
      <c r="G67" s="116">
        <v>150751.9</v>
      </c>
      <c r="H67" s="12"/>
      <c r="I67" s="12"/>
      <c r="J67" s="12"/>
      <c r="K67" s="12"/>
      <c r="L67" s="12">
        <v>52737.9</v>
      </c>
      <c r="M67" s="12">
        <v>9414.2999999999993</v>
      </c>
      <c r="N67" s="13"/>
      <c r="O67" s="13">
        <v>194580.8</v>
      </c>
      <c r="P67" s="13">
        <v>92785.5</v>
      </c>
      <c r="Q67" s="116"/>
      <c r="R67" s="116">
        <v>79742.7</v>
      </c>
      <c r="S67" s="116">
        <v>86741.4</v>
      </c>
      <c r="T67" s="14"/>
    </row>
    <row r="68" spans="1:20" s="15" customFormat="1" ht="45" customHeight="1" x14ac:dyDescent="0.2">
      <c r="A68" s="8"/>
      <c r="B68" s="85" t="s">
        <v>362</v>
      </c>
      <c r="C68" s="10"/>
      <c r="D68" s="10"/>
      <c r="E68" s="114">
        <f>E69</f>
        <v>0</v>
      </c>
      <c r="F68" s="114">
        <f>F69</f>
        <v>606.20000000000005</v>
      </c>
      <c r="G68" s="114">
        <f>G69</f>
        <v>67.400000000000006</v>
      </c>
      <c r="H68" s="12"/>
      <c r="I68" s="12"/>
      <c r="J68" s="12"/>
      <c r="K68" s="12"/>
      <c r="L68" s="114">
        <f t="shared" ref="L68:S68" si="20">L69</f>
        <v>606.20000000000005</v>
      </c>
      <c r="M68" s="114">
        <f t="shared" si="20"/>
        <v>67.400000000000006</v>
      </c>
      <c r="N68" s="37">
        <f t="shared" si="20"/>
        <v>0</v>
      </c>
      <c r="O68" s="37">
        <f t="shared" si="20"/>
        <v>937.4</v>
      </c>
      <c r="P68" s="37">
        <f t="shared" si="20"/>
        <v>104.1</v>
      </c>
      <c r="Q68" s="114">
        <f t="shared" si="20"/>
        <v>0</v>
      </c>
      <c r="R68" s="114">
        <f t="shared" si="20"/>
        <v>937.4</v>
      </c>
      <c r="S68" s="114">
        <f t="shared" si="20"/>
        <v>104.1</v>
      </c>
      <c r="T68" s="14"/>
    </row>
    <row r="69" spans="1:20" s="15" customFormat="1" ht="45" x14ac:dyDescent="0.2">
      <c r="A69" s="8"/>
      <c r="B69" s="31" t="s">
        <v>356</v>
      </c>
      <c r="C69" s="10"/>
      <c r="D69" s="10"/>
      <c r="E69" s="114"/>
      <c r="F69" s="116">
        <v>606.20000000000005</v>
      </c>
      <c r="G69" s="116">
        <v>67.400000000000006</v>
      </c>
      <c r="H69" s="12"/>
      <c r="I69" s="12"/>
      <c r="J69" s="12"/>
      <c r="K69" s="12"/>
      <c r="L69" s="12">
        <v>606.20000000000005</v>
      </c>
      <c r="M69" s="12">
        <v>67.400000000000006</v>
      </c>
      <c r="N69" s="13"/>
      <c r="O69" s="13">
        <v>937.4</v>
      </c>
      <c r="P69" s="13">
        <v>104.1</v>
      </c>
      <c r="Q69" s="116"/>
      <c r="R69" s="116">
        <v>937.4</v>
      </c>
      <c r="S69" s="116">
        <v>104.1</v>
      </c>
      <c r="T69" s="14"/>
    </row>
    <row r="70" spans="1:20" s="15" customFormat="1" ht="60" x14ac:dyDescent="0.2">
      <c r="A70" s="8"/>
      <c r="B70" s="85" t="s">
        <v>363</v>
      </c>
      <c r="C70" s="10"/>
      <c r="D70" s="10"/>
      <c r="E70" s="114">
        <f>E71</f>
        <v>0</v>
      </c>
      <c r="F70" s="114">
        <f>F71</f>
        <v>57371.9</v>
      </c>
      <c r="G70" s="114">
        <f>G71</f>
        <v>17186.7</v>
      </c>
      <c r="H70" s="12"/>
      <c r="I70" s="12"/>
      <c r="J70" s="12"/>
      <c r="K70" s="12"/>
      <c r="L70" s="114">
        <f t="shared" ref="L70:S70" si="21">L71</f>
        <v>57371.9</v>
      </c>
      <c r="M70" s="114">
        <f t="shared" si="21"/>
        <v>6195.5</v>
      </c>
      <c r="N70" s="37">
        <f t="shared" si="21"/>
        <v>0</v>
      </c>
      <c r="O70" s="37">
        <f t="shared" si="21"/>
        <v>65081.2</v>
      </c>
      <c r="P70" s="37">
        <f t="shared" si="21"/>
        <v>18108.099999999999</v>
      </c>
      <c r="Q70" s="114">
        <f t="shared" si="21"/>
        <v>0</v>
      </c>
      <c r="R70" s="114">
        <f t="shared" si="21"/>
        <v>72823.100000000006</v>
      </c>
      <c r="S70" s="114">
        <f t="shared" si="21"/>
        <v>19478.7</v>
      </c>
      <c r="T70" s="14"/>
    </row>
    <row r="71" spans="1:20" s="15" customFormat="1" ht="45" x14ac:dyDescent="0.2">
      <c r="A71" s="8"/>
      <c r="B71" s="31" t="s">
        <v>357</v>
      </c>
      <c r="C71" s="10"/>
      <c r="D71" s="10"/>
      <c r="E71" s="114"/>
      <c r="F71" s="116">
        <v>57371.9</v>
      </c>
      <c r="G71" s="116">
        <v>17186.7</v>
      </c>
      <c r="H71" s="12"/>
      <c r="I71" s="12"/>
      <c r="J71" s="12"/>
      <c r="K71" s="12"/>
      <c r="L71" s="12">
        <v>57371.9</v>
      </c>
      <c r="M71" s="12">
        <v>6195.5</v>
      </c>
      <c r="N71" s="13"/>
      <c r="O71" s="13">
        <v>65081.2</v>
      </c>
      <c r="P71" s="13">
        <v>18108.099999999999</v>
      </c>
      <c r="Q71" s="116"/>
      <c r="R71" s="116">
        <v>72823.100000000006</v>
      </c>
      <c r="S71" s="116">
        <v>19478.7</v>
      </c>
      <c r="T71" s="14"/>
    </row>
    <row r="72" spans="1:20" s="15" customFormat="1" ht="60" x14ac:dyDescent="0.2">
      <c r="A72" s="8"/>
      <c r="B72" s="85" t="s">
        <v>364</v>
      </c>
      <c r="C72" s="10"/>
      <c r="D72" s="10"/>
      <c r="E72" s="114">
        <f>E73</f>
        <v>0</v>
      </c>
      <c r="F72" s="114">
        <f>F73</f>
        <v>0</v>
      </c>
      <c r="G72" s="114">
        <f>G73</f>
        <v>0</v>
      </c>
      <c r="H72" s="12"/>
      <c r="I72" s="12"/>
      <c r="J72" s="12"/>
      <c r="K72" s="12"/>
      <c r="L72" s="114">
        <f t="shared" ref="L72:S72" si="22">L73</f>
        <v>0</v>
      </c>
      <c r="M72" s="114">
        <f t="shared" si="22"/>
        <v>0</v>
      </c>
      <c r="N72" s="37">
        <f t="shared" si="22"/>
        <v>0</v>
      </c>
      <c r="O72" s="37">
        <f t="shared" si="22"/>
        <v>0</v>
      </c>
      <c r="P72" s="37">
        <f t="shared" si="22"/>
        <v>0</v>
      </c>
      <c r="Q72" s="114">
        <f t="shared" si="22"/>
        <v>0</v>
      </c>
      <c r="R72" s="114">
        <f t="shared" si="22"/>
        <v>0</v>
      </c>
      <c r="S72" s="114">
        <f t="shared" si="22"/>
        <v>0</v>
      </c>
      <c r="T72" s="14"/>
    </row>
    <row r="73" spans="1:20" s="15" customFormat="1" ht="45" x14ac:dyDescent="0.2">
      <c r="A73" s="8"/>
      <c r="B73" s="31" t="s">
        <v>358</v>
      </c>
      <c r="C73" s="10"/>
      <c r="D73" s="10"/>
      <c r="E73" s="114"/>
      <c r="F73" s="116"/>
      <c r="G73" s="116"/>
      <c r="H73" s="12"/>
      <c r="I73" s="12"/>
      <c r="J73" s="12"/>
      <c r="K73" s="12"/>
      <c r="L73" s="12"/>
      <c r="M73" s="12"/>
      <c r="N73" s="13"/>
      <c r="O73" s="13"/>
      <c r="P73" s="13"/>
      <c r="Q73" s="116"/>
      <c r="R73" s="116"/>
      <c r="S73" s="116"/>
      <c r="T73" s="14"/>
    </row>
    <row r="74" spans="1:20" s="15" customFormat="1" ht="45" x14ac:dyDescent="0.2">
      <c r="A74" s="8"/>
      <c r="B74" s="85" t="s">
        <v>365</v>
      </c>
      <c r="C74" s="10"/>
      <c r="D74" s="10"/>
      <c r="E74" s="114">
        <f>E75+E76</f>
        <v>0</v>
      </c>
      <c r="F74" s="114">
        <f>F75+F76</f>
        <v>0</v>
      </c>
      <c r="G74" s="114">
        <f>G75+G76</f>
        <v>21620.6</v>
      </c>
      <c r="H74" s="12"/>
      <c r="I74" s="12"/>
      <c r="J74" s="12"/>
      <c r="K74" s="12"/>
      <c r="L74" s="114">
        <f t="shared" ref="L74:S74" si="23">L75+L76</f>
        <v>0</v>
      </c>
      <c r="M74" s="114">
        <f t="shared" si="23"/>
        <v>9537.9</v>
      </c>
      <c r="N74" s="37">
        <f t="shared" si="23"/>
        <v>0</v>
      </c>
      <c r="O74" s="37">
        <f t="shared" si="23"/>
        <v>2401.4</v>
      </c>
      <c r="P74" s="37">
        <f t="shared" si="23"/>
        <v>16175.8</v>
      </c>
      <c r="Q74" s="114">
        <f t="shared" si="23"/>
        <v>0</v>
      </c>
      <c r="R74" s="114">
        <f t="shared" si="23"/>
        <v>0</v>
      </c>
      <c r="S74" s="114">
        <f t="shared" si="23"/>
        <v>16175.8</v>
      </c>
      <c r="T74" s="14"/>
    </row>
    <row r="75" spans="1:20" s="15" customFormat="1" ht="30" x14ac:dyDescent="0.2">
      <c r="A75" s="8"/>
      <c r="B75" s="31" t="s">
        <v>359</v>
      </c>
      <c r="C75" s="10"/>
      <c r="D75" s="10"/>
      <c r="E75" s="114"/>
      <c r="F75" s="116"/>
      <c r="G75" s="116">
        <v>5444.8</v>
      </c>
      <c r="H75" s="12"/>
      <c r="I75" s="12"/>
      <c r="J75" s="12"/>
      <c r="K75" s="12"/>
      <c r="L75" s="12"/>
      <c r="M75" s="12"/>
      <c r="N75" s="13"/>
      <c r="O75" s="13">
        <v>2401.4</v>
      </c>
      <c r="P75" s="13"/>
      <c r="Q75" s="116"/>
      <c r="R75" s="116"/>
      <c r="S75" s="116"/>
      <c r="T75" s="14"/>
    </row>
    <row r="76" spans="1:20" s="15" customFormat="1" ht="30" x14ac:dyDescent="0.2">
      <c r="A76" s="8"/>
      <c r="B76" s="31" t="s">
        <v>360</v>
      </c>
      <c r="C76" s="10"/>
      <c r="D76" s="10"/>
      <c r="E76" s="114"/>
      <c r="F76" s="116"/>
      <c r="G76" s="116">
        <v>16175.8</v>
      </c>
      <c r="H76" s="12"/>
      <c r="I76" s="12"/>
      <c r="J76" s="12"/>
      <c r="K76" s="12"/>
      <c r="L76" s="12"/>
      <c r="M76" s="12">
        <v>9537.9</v>
      </c>
      <c r="N76" s="13"/>
      <c r="O76" s="13"/>
      <c r="P76" s="13">
        <v>16175.8</v>
      </c>
      <c r="Q76" s="116"/>
      <c r="R76" s="116"/>
      <c r="S76" s="116">
        <v>16175.8</v>
      </c>
      <c r="T76" s="14"/>
    </row>
    <row r="77" spans="1:20" s="15" customFormat="1" ht="42.75" x14ac:dyDescent="0.2">
      <c r="A77" s="8" t="s">
        <v>58</v>
      </c>
      <c r="B77" s="110" t="s">
        <v>203</v>
      </c>
      <c r="C77" s="10"/>
      <c r="D77" s="10"/>
      <c r="E77" s="114">
        <f>E78+E85+E92+E95</f>
        <v>0</v>
      </c>
      <c r="F77" s="114">
        <f>F78+F85+F92+F95</f>
        <v>118831.3</v>
      </c>
      <c r="G77" s="114">
        <f>G78+G85+G92+G95</f>
        <v>36383.800000000003</v>
      </c>
      <c r="H77" s="12"/>
      <c r="I77" s="12"/>
      <c r="J77" s="12"/>
      <c r="K77" s="12"/>
      <c r="L77" s="114">
        <f t="shared" ref="L77:S77" si="24">L78+L85+L92+L95</f>
        <v>42736</v>
      </c>
      <c r="M77" s="114">
        <f t="shared" si="24"/>
        <v>9666.4</v>
      </c>
      <c r="N77" s="37">
        <f t="shared" si="24"/>
        <v>0</v>
      </c>
      <c r="O77" s="37">
        <f t="shared" si="24"/>
        <v>99665</v>
      </c>
      <c r="P77" s="37">
        <f t="shared" si="24"/>
        <v>39159</v>
      </c>
      <c r="Q77" s="114">
        <f t="shared" si="24"/>
        <v>0</v>
      </c>
      <c r="R77" s="114">
        <f t="shared" si="24"/>
        <v>67372.399999999994</v>
      </c>
      <c r="S77" s="114">
        <f t="shared" si="24"/>
        <v>25077.9</v>
      </c>
      <c r="T77" s="14"/>
    </row>
    <row r="78" spans="1:20" ht="46.5" customHeight="1" x14ac:dyDescent="0.25">
      <c r="A78" s="16"/>
      <c r="B78" s="85" t="s">
        <v>222</v>
      </c>
      <c r="C78" s="6"/>
      <c r="D78" s="6"/>
      <c r="E78" s="113">
        <f>E79</f>
        <v>0</v>
      </c>
      <c r="F78" s="113">
        <f>F79</f>
        <v>73717</v>
      </c>
      <c r="G78" s="113">
        <f>G79</f>
        <v>8200</v>
      </c>
      <c r="H78" s="28"/>
      <c r="I78" s="29"/>
      <c r="J78" s="28"/>
      <c r="K78" s="29"/>
      <c r="L78" s="113">
        <f t="shared" ref="L78:S78" si="25">L79</f>
        <v>42736</v>
      </c>
      <c r="M78" s="113">
        <f t="shared" si="25"/>
        <v>4748.3999999999996</v>
      </c>
      <c r="N78" s="7">
        <f t="shared" si="25"/>
        <v>0</v>
      </c>
      <c r="O78" s="7">
        <f t="shared" si="25"/>
        <v>48334.7</v>
      </c>
      <c r="P78" s="7">
        <f t="shared" si="25"/>
        <v>11381</v>
      </c>
      <c r="Q78" s="113">
        <f t="shared" si="25"/>
        <v>0</v>
      </c>
      <c r="R78" s="113">
        <f t="shared" si="25"/>
        <v>50847</v>
      </c>
      <c r="S78" s="113">
        <f t="shared" si="25"/>
        <v>14163</v>
      </c>
      <c r="T78" s="20"/>
    </row>
    <row r="79" spans="1:20" ht="60" x14ac:dyDescent="0.25">
      <c r="A79" s="16"/>
      <c r="B79" s="30" t="s">
        <v>209</v>
      </c>
      <c r="C79" s="6"/>
      <c r="D79" s="6"/>
      <c r="E79" s="113">
        <f>E80+E81+E82+E83+E84</f>
        <v>0</v>
      </c>
      <c r="F79" s="113">
        <f>F80+F81+F82+F83+F84</f>
        <v>73717</v>
      </c>
      <c r="G79" s="113">
        <f>G80+G81+G82+G83+G84</f>
        <v>8200</v>
      </c>
      <c r="H79" s="28"/>
      <c r="I79" s="29"/>
      <c r="J79" s="28"/>
      <c r="K79" s="29"/>
      <c r="L79" s="113">
        <f t="shared" ref="L79:S79" si="26">L80+L81+L82+L83+L84</f>
        <v>42736</v>
      </c>
      <c r="M79" s="113">
        <f t="shared" si="26"/>
        <v>4748.3999999999996</v>
      </c>
      <c r="N79" s="7">
        <f t="shared" si="26"/>
        <v>0</v>
      </c>
      <c r="O79" s="7">
        <f t="shared" si="26"/>
        <v>48334.7</v>
      </c>
      <c r="P79" s="7">
        <f t="shared" si="26"/>
        <v>11381</v>
      </c>
      <c r="Q79" s="113">
        <f t="shared" si="26"/>
        <v>0</v>
      </c>
      <c r="R79" s="113">
        <f t="shared" si="26"/>
        <v>50847</v>
      </c>
      <c r="S79" s="113">
        <f t="shared" si="26"/>
        <v>14163</v>
      </c>
      <c r="T79" s="20"/>
    </row>
    <row r="80" spans="1:20" ht="30" x14ac:dyDescent="0.25">
      <c r="A80" s="16"/>
      <c r="B80" s="31" t="s">
        <v>223</v>
      </c>
      <c r="C80" s="6"/>
      <c r="D80" s="6"/>
      <c r="E80" s="113"/>
      <c r="F80" s="117"/>
      <c r="G80" s="117"/>
      <c r="H80" s="28"/>
      <c r="I80" s="29"/>
      <c r="J80" s="28"/>
      <c r="K80" s="29"/>
      <c r="L80" s="28"/>
      <c r="M80" s="18"/>
      <c r="N80" s="19"/>
      <c r="O80" s="19"/>
      <c r="P80" s="19">
        <v>6000</v>
      </c>
      <c r="Q80" s="117"/>
      <c r="R80" s="117"/>
      <c r="S80" s="117"/>
      <c r="T80" s="20"/>
    </row>
    <row r="81" spans="1:20" ht="30" x14ac:dyDescent="0.25">
      <c r="A81" s="16"/>
      <c r="B81" s="31" t="s">
        <v>210</v>
      </c>
      <c r="C81" s="6"/>
      <c r="D81" s="6"/>
      <c r="E81" s="113"/>
      <c r="F81" s="117"/>
      <c r="G81" s="117"/>
      <c r="H81" s="28"/>
      <c r="I81" s="29"/>
      <c r="J81" s="28"/>
      <c r="K81" s="29"/>
      <c r="L81" s="28"/>
      <c r="M81" s="18"/>
      <c r="N81" s="19"/>
      <c r="O81" s="19"/>
      <c r="P81" s="19"/>
      <c r="Q81" s="117"/>
      <c r="R81" s="117"/>
      <c r="S81" s="117">
        <v>5000</v>
      </c>
      <c r="T81" s="20"/>
    </row>
    <row r="82" spans="1:20" ht="60" x14ac:dyDescent="0.25">
      <c r="A82" s="16"/>
      <c r="B82" s="31" t="s">
        <v>224</v>
      </c>
      <c r="C82" s="6"/>
      <c r="D82" s="6"/>
      <c r="E82" s="113"/>
      <c r="F82" s="117">
        <v>73717</v>
      </c>
      <c r="G82" s="117">
        <v>8190</v>
      </c>
      <c r="H82" s="28"/>
      <c r="I82" s="29"/>
      <c r="J82" s="28"/>
      <c r="K82" s="29"/>
      <c r="L82" s="28">
        <v>42736</v>
      </c>
      <c r="M82" s="18">
        <v>4748.3999999999996</v>
      </c>
      <c r="N82" s="19"/>
      <c r="O82" s="19">
        <v>48334.7</v>
      </c>
      <c r="P82" s="19">
        <v>5371</v>
      </c>
      <c r="Q82" s="117"/>
      <c r="R82" s="117">
        <v>50847</v>
      </c>
      <c r="S82" s="117">
        <v>9153</v>
      </c>
      <c r="T82" s="20"/>
    </row>
    <row r="83" spans="1:20" ht="45" x14ac:dyDescent="0.25">
      <c r="A83" s="16"/>
      <c r="B83" s="31" t="s">
        <v>211</v>
      </c>
      <c r="C83" s="6"/>
      <c r="D83" s="6"/>
      <c r="E83" s="113"/>
      <c r="F83" s="117"/>
      <c r="G83" s="117"/>
      <c r="H83" s="28"/>
      <c r="I83" s="29"/>
      <c r="J83" s="28"/>
      <c r="K83" s="29"/>
      <c r="L83" s="28"/>
      <c r="M83" s="18"/>
      <c r="N83" s="19"/>
      <c r="O83" s="19"/>
      <c r="P83" s="19"/>
      <c r="Q83" s="117"/>
      <c r="R83" s="117"/>
      <c r="S83" s="117"/>
      <c r="T83" s="20"/>
    </row>
    <row r="84" spans="1:20" ht="30" x14ac:dyDescent="0.25">
      <c r="A84" s="16"/>
      <c r="B84" s="31" t="s">
        <v>228</v>
      </c>
      <c r="C84" s="6"/>
      <c r="D84" s="6"/>
      <c r="E84" s="113"/>
      <c r="F84" s="117"/>
      <c r="G84" s="117">
        <v>10</v>
      </c>
      <c r="H84" s="28"/>
      <c r="I84" s="29"/>
      <c r="J84" s="28"/>
      <c r="K84" s="29"/>
      <c r="L84" s="28"/>
      <c r="M84" s="18"/>
      <c r="N84" s="19"/>
      <c r="O84" s="19"/>
      <c r="P84" s="19">
        <v>10</v>
      </c>
      <c r="Q84" s="117"/>
      <c r="R84" s="117"/>
      <c r="S84" s="117">
        <v>10</v>
      </c>
      <c r="T84" s="20"/>
    </row>
    <row r="85" spans="1:20" ht="60" x14ac:dyDescent="0.25">
      <c r="A85" s="16"/>
      <c r="B85" s="85" t="s">
        <v>225</v>
      </c>
      <c r="C85" s="6"/>
      <c r="D85" s="6"/>
      <c r="E85" s="113">
        <f>E86</f>
        <v>0</v>
      </c>
      <c r="F85" s="113">
        <f>F86</f>
        <v>0</v>
      </c>
      <c r="G85" s="113">
        <f>G86</f>
        <v>1000</v>
      </c>
      <c r="H85" s="28"/>
      <c r="I85" s="29"/>
      <c r="J85" s="28"/>
      <c r="K85" s="29"/>
      <c r="L85" s="113">
        <f t="shared" ref="L85:T85" si="27">L86</f>
        <v>0</v>
      </c>
      <c r="M85" s="113">
        <f t="shared" si="27"/>
        <v>0</v>
      </c>
      <c r="N85" s="7">
        <f t="shared" si="27"/>
        <v>0</v>
      </c>
      <c r="O85" s="7">
        <f t="shared" si="27"/>
        <v>0</v>
      </c>
      <c r="P85" s="7">
        <f t="shared" si="27"/>
        <v>1000</v>
      </c>
      <c r="Q85" s="113">
        <f t="shared" si="27"/>
        <v>0</v>
      </c>
      <c r="R85" s="113">
        <f t="shared" si="27"/>
        <v>0</v>
      </c>
      <c r="S85" s="113">
        <f t="shared" si="27"/>
        <v>1000</v>
      </c>
      <c r="T85" s="113">
        <f t="shared" si="27"/>
        <v>0</v>
      </c>
    </row>
    <row r="86" spans="1:20" ht="75" x14ac:dyDescent="0.25">
      <c r="A86" s="16"/>
      <c r="B86" s="30" t="s">
        <v>212</v>
      </c>
      <c r="C86" s="6"/>
      <c r="D86" s="6"/>
      <c r="E86" s="113">
        <f>E87+E88+E89+E90+E91</f>
        <v>0</v>
      </c>
      <c r="F86" s="113">
        <f>F87+F88+F89+F90+F91</f>
        <v>0</v>
      </c>
      <c r="G86" s="113">
        <f>G87+G88+G89+G90+G91</f>
        <v>1000</v>
      </c>
      <c r="H86" s="28"/>
      <c r="I86" s="29"/>
      <c r="J86" s="28"/>
      <c r="K86" s="29"/>
      <c r="L86" s="113">
        <f t="shared" ref="L86:T86" si="28">L87+L88+L89+L90+L91</f>
        <v>0</v>
      </c>
      <c r="M86" s="113">
        <f t="shared" si="28"/>
        <v>0</v>
      </c>
      <c r="N86" s="7">
        <f t="shared" si="28"/>
        <v>0</v>
      </c>
      <c r="O86" s="7">
        <f t="shared" si="28"/>
        <v>0</v>
      </c>
      <c r="P86" s="7">
        <f t="shared" si="28"/>
        <v>1000</v>
      </c>
      <c r="Q86" s="113">
        <f t="shared" si="28"/>
        <v>0</v>
      </c>
      <c r="R86" s="113">
        <f t="shared" si="28"/>
        <v>0</v>
      </c>
      <c r="S86" s="113">
        <f t="shared" si="28"/>
        <v>1000</v>
      </c>
      <c r="T86" s="113">
        <f t="shared" si="28"/>
        <v>0</v>
      </c>
    </row>
    <row r="87" spans="1:20" ht="33.75" customHeight="1" x14ac:dyDescent="0.25">
      <c r="A87" s="16"/>
      <c r="B87" s="31" t="s">
        <v>213</v>
      </c>
      <c r="C87" s="6"/>
      <c r="D87" s="6"/>
      <c r="E87" s="113"/>
      <c r="F87" s="117"/>
      <c r="G87" s="117"/>
      <c r="H87" s="28"/>
      <c r="I87" s="29"/>
      <c r="J87" s="28"/>
      <c r="K87" s="29"/>
      <c r="L87" s="28"/>
      <c r="M87" s="18"/>
      <c r="N87" s="19"/>
      <c r="O87" s="19"/>
      <c r="P87" s="19"/>
      <c r="Q87" s="117"/>
      <c r="R87" s="117"/>
      <c r="S87" s="117"/>
      <c r="T87" s="20"/>
    </row>
    <row r="88" spans="1:20" ht="60" x14ac:dyDescent="0.25">
      <c r="A88" s="16"/>
      <c r="B88" s="31" t="s">
        <v>214</v>
      </c>
      <c r="C88" s="6"/>
      <c r="D88" s="6"/>
      <c r="E88" s="113"/>
      <c r="F88" s="117"/>
      <c r="G88" s="117"/>
      <c r="H88" s="28"/>
      <c r="I88" s="29"/>
      <c r="J88" s="28"/>
      <c r="K88" s="29"/>
      <c r="L88" s="28"/>
      <c r="M88" s="18"/>
      <c r="N88" s="19"/>
      <c r="O88" s="19"/>
      <c r="P88" s="19"/>
      <c r="Q88" s="117"/>
      <c r="R88" s="117"/>
      <c r="S88" s="117"/>
      <c r="T88" s="20"/>
    </row>
    <row r="89" spans="1:20" ht="45" x14ac:dyDescent="0.25">
      <c r="A89" s="16"/>
      <c r="B89" s="31" t="s">
        <v>226</v>
      </c>
      <c r="C89" s="6"/>
      <c r="D89" s="6"/>
      <c r="E89" s="113"/>
      <c r="F89" s="117"/>
      <c r="G89" s="117"/>
      <c r="H89" s="28"/>
      <c r="I89" s="29"/>
      <c r="J89" s="28"/>
      <c r="K89" s="29"/>
      <c r="L89" s="28"/>
      <c r="M89" s="18"/>
      <c r="N89" s="19"/>
      <c r="O89" s="19"/>
      <c r="P89" s="19"/>
      <c r="Q89" s="117"/>
      <c r="R89" s="117"/>
      <c r="S89" s="117"/>
      <c r="T89" s="20"/>
    </row>
    <row r="90" spans="1:20" ht="30" x14ac:dyDescent="0.25">
      <c r="A90" s="16"/>
      <c r="B90" s="31" t="s">
        <v>215</v>
      </c>
      <c r="C90" s="6"/>
      <c r="D90" s="6"/>
      <c r="E90" s="113"/>
      <c r="F90" s="117"/>
      <c r="G90" s="117"/>
      <c r="H90" s="28"/>
      <c r="I90" s="29"/>
      <c r="J90" s="28"/>
      <c r="K90" s="29"/>
      <c r="L90" s="28"/>
      <c r="M90" s="18"/>
      <c r="N90" s="19"/>
      <c r="O90" s="19"/>
      <c r="P90" s="19"/>
      <c r="Q90" s="117"/>
      <c r="R90" s="117"/>
      <c r="S90" s="117"/>
      <c r="T90" s="20"/>
    </row>
    <row r="91" spans="1:20" ht="75" x14ac:dyDescent="0.25">
      <c r="A91" s="16"/>
      <c r="B91" s="31" t="s">
        <v>216</v>
      </c>
      <c r="C91" s="6"/>
      <c r="D91" s="6"/>
      <c r="E91" s="113"/>
      <c r="F91" s="117"/>
      <c r="G91" s="117">
        <v>1000</v>
      </c>
      <c r="H91" s="28"/>
      <c r="I91" s="29"/>
      <c r="J91" s="28"/>
      <c r="K91" s="29"/>
      <c r="L91" s="28"/>
      <c r="M91" s="18"/>
      <c r="N91" s="19"/>
      <c r="O91" s="19"/>
      <c r="P91" s="19">
        <v>1000</v>
      </c>
      <c r="Q91" s="117"/>
      <c r="R91" s="117"/>
      <c r="S91" s="117">
        <v>1000</v>
      </c>
      <c r="T91" s="20"/>
    </row>
    <row r="92" spans="1:20" ht="45" x14ac:dyDescent="0.25">
      <c r="A92" s="16"/>
      <c r="B92" s="30" t="s">
        <v>217</v>
      </c>
      <c r="C92" s="6"/>
      <c r="D92" s="6"/>
      <c r="E92" s="113">
        <f>E93+E94</f>
        <v>0</v>
      </c>
      <c r="F92" s="113">
        <f>F93+F94</f>
        <v>0</v>
      </c>
      <c r="G92" s="113">
        <f>G93+G94</f>
        <v>15996.9</v>
      </c>
      <c r="H92" s="28"/>
      <c r="I92" s="29"/>
      <c r="J92" s="28"/>
      <c r="K92" s="29"/>
      <c r="L92" s="113">
        <f t="shared" ref="L92:T92" si="29">L93+L94</f>
        <v>0</v>
      </c>
      <c r="M92" s="113">
        <f t="shared" si="29"/>
        <v>1851.7</v>
      </c>
      <c r="N92" s="7">
        <f t="shared" si="29"/>
        <v>0</v>
      </c>
      <c r="O92" s="7">
        <f t="shared" si="29"/>
        <v>0</v>
      </c>
      <c r="P92" s="7">
        <f t="shared" si="29"/>
        <v>14472.2</v>
      </c>
      <c r="Q92" s="113">
        <f t="shared" si="29"/>
        <v>0</v>
      </c>
      <c r="R92" s="113">
        <f t="shared" si="29"/>
        <v>0</v>
      </c>
      <c r="S92" s="113">
        <f t="shared" si="29"/>
        <v>3874</v>
      </c>
      <c r="T92" s="113">
        <f t="shared" si="29"/>
        <v>0</v>
      </c>
    </row>
    <row r="93" spans="1:20" ht="33" customHeight="1" x14ac:dyDescent="0.25">
      <c r="A93" s="16"/>
      <c r="B93" s="31" t="s">
        <v>227</v>
      </c>
      <c r="C93" s="6"/>
      <c r="D93" s="6"/>
      <c r="E93" s="113"/>
      <c r="F93" s="117"/>
      <c r="G93" s="117">
        <v>10810</v>
      </c>
      <c r="H93" s="28"/>
      <c r="I93" s="29"/>
      <c r="J93" s="28"/>
      <c r="K93" s="29"/>
      <c r="L93" s="28"/>
      <c r="M93" s="18"/>
      <c r="N93" s="19"/>
      <c r="O93" s="19"/>
      <c r="P93" s="19">
        <v>10810</v>
      </c>
      <c r="Q93" s="117"/>
      <c r="R93" s="117"/>
      <c r="S93" s="117"/>
      <c r="T93" s="20"/>
    </row>
    <row r="94" spans="1:20" ht="75" x14ac:dyDescent="0.25">
      <c r="A94" s="16"/>
      <c r="B94" s="31" t="s">
        <v>218</v>
      </c>
      <c r="C94" s="6"/>
      <c r="D94" s="6"/>
      <c r="E94" s="113"/>
      <c r="F94" s="117"/>
      <c r="G94" s="117">
        <v>5186.8999999999996</v>
      </c>
      <c r="H94" s="28"/>
      <c r="I94" s="29"/>
      <c r="J94" s="28"/>
      <c r="K94" s="29"/>
      <c r="L94" s="28"/>
      <c r="M94" s="18">
        <v>1851.7</v>
      </c>
      <c r="N94" s="19"/>
      <c r="O94" s="19"/>
      <c r="P94" s="19">
        <v>3662.2</v>
      </c>
      <c r="Q94" s="117"/>
      <c r="R94" s="117"/>
      <c r="S94" s="117">
        <v>3874</v>
      </c>
      <c r="T94" s="20"/>
    </row>
    <row r="95" spans="1:20" ht="45" x14ac:dyDescent="0.25">
      <c r="A95" s="16"/>
      <c r="B95" s="30" t="s">
        <v>219</v>
      </c>
      <c r="C95" s="6"/>
      <c r="D95" s="6"/>
      <c r="E95" s="113">
        <f>E96+E97</f>
        <v>0</v>
      </c>
      <c r="F95" s="113">
        <f>F96+F97</f>
        <v>45114.3</v>
      </c>
      <c r="G95" s="113">
        <f>G96+G97</f>
        <v>11186.900000000001</v>
      </c>
      <c r="H95" s="28"/>
      <c r="I95" s="29"/>
      <c r="J95" s="28"/>
      <c r="K95" s="29"/>
      <c r="L95" s="113">
        <f t="shared" ref="L95:T95" si="30">L96+L97</f>
        <v>0</v>
      </c>
      <c r="M95" s="113">
        <f t="shared" si="30"/>
        <v>3066.3</v>
      </c>
      <c r="N95" s="7">
        <f t="shared" si="30"/>
        <v>0</v>
      </c>
      <c r="O95" s="7">
        <f t="shared" si="30"/>
        <v>51330.3</v>
      </c>
      <c r="P95" s="7">
        <f t="shared" si="30"/>
        <v>12305.8</v>
      </c>
      <c r="Q95" s="113">
        <f t="shared" si="30"/>
        <v>0</v>
      </c>
      <c r="R95" s="113">
        <f t="shared" si="30"/>
        <v>16525.400000000001</v>
      </c>
      <c r="S95" s="113">
        <f t="shared" si="30"/>
        <v>6040.9</v>
      </c>
      <c r="T95" s="113">
        <f t="shared" si="30"/>
        <v>0</v>
      </c>
    </row>
    <row r="96" spans="1:20" ht="30" x14ac:dyDescent="0.25">
      <c r="A96" s="16"/>
      <c r="B96" s="31" t="s">
        <v>220</v>
      </c>
      <c r="C96" s="6"/>
      <c r="D96" s="6"/>
      <c r="E96" s="113"/>
      <c r="F96" s="117"/>
      <c r="G96" s="117">
        <v>3066.3</v>
      </c>
      <c r="H96" s="28"/>
      <c r="I96" s="29"/>
      <c r="J96" s="28"/>
      <c r="K96" s="29"/>
      <c r="L96" s="28"/>
      <c r="M96" s="18">
        <v>3066.3</v>
      </c>
      <c r="N96" s="19"/>
      <c r="O96" s="19"/>
      <c r="P96" s="19">
        <v>3066.3</v>
      </c>
      <c r="Q96" s="117"/>
      <c r="R96" s="117"/>
      <c r="S96" s="117">
        <v>3066.3</v>
      </c>
      <c r="T96" s="20"/>
    </row>
    <row r="97" spans="1:20" ht="30.75" customHeight="1" x14ac:dyDescent="0.25">
      <c r="A97" s="16"/>
      <c r="B97" s="31" t="s">
        <v>221</v>
      </c>
      <c r="C97" s="6"/>
      <c r="D97" s="6"/>
      <c r="E97" s="113"/>
      <c r="F97" s="117">
        <v>45114.3</v>
      </c>
      <c r="G97" s="117">
        <v>8120.6</v>
      </c>
      <c r="H97" s="28"/>
      <c r="I97" s="29"/>
      <c r="J97" s="28"/>
      <c r="K97" s="29"/>
      <c r="L97" s="28">
        <v>0</v>
      </c>
      <c r="M97" s="18">
        <v>0</v>
      </c>
      <c r="N97" s="19"/>
      <c r="O97" s="19">
        <v>51330.3</v>
      </c>
      <c r="P97" s="19">
        <v>9239.5</v>
      </c>
      <c r="Q97" s="117"/>
      <c r="R97" s="117">
        <v>16525.400000000001</v>
      </c>
      <c r="S97" s="117">
        <v>2974.6</v>
      </c>
      <c r="T97" s="20"/>
    </row>
    <row r="98" spans="1:20" s="15" customFormat="1" ht="28.5" x14ac:dyDescent="0.2">
      <c r="A98" s="8" t="s">
        <v>59</v>
      </c>
      <c r="B98" s="110" t="s">
        <v>60</v>
      </c>
      <c r="C98" s="10"/>
      <c r="D98" s="10"/>
      <c r="E98" s="114">
        <f>E99+E104+E107+E113+E121+E124+E129</f>
        <v>0</v>
      </c>
      <c r="F98" s="114">
        <f>F99+F104+F107+F113+F121+F124+F129</f>
        <v>1173993.3999999999</v>
      </c>
      <c r="G98" s="114">
        <f>G99+G104+G107+G113+G121+G124+G129</f>
        <v>629791.29999999993</v>
      </c>
      <c r="H98" s="12" t="e">
        <f>#REF!+#REF!+#REF!+#REF!+#REF!+#REF!+#REF!</f>
        <v>#REF!</v>
      </c>
      <c r="I98" s="12" t="e">
        <f>#REF!+#REF!+#REF!+#REF!+#REF!+#REF!+#REF!</f>
        <v>#REF!</v>
      </c>
      <c r="J98" s="12" t="e">
        <f>#REF!+#REF!+#REF!+#REF!+#REF!+#REF!+#REF!</f>
        <v>#REF!</v>
      </c>
      <c r="K98" s="12" t="e">
        <f>#REF!+#REF!+#REF!+#REF!+#REF!+#REF!+#REF!</f>
        <v>#REF!</v>
      </c>
      <c r="L98" s="114">
        <f t="shared" ref="L98:T98" si="31">L99+L104+L107+L113+L121+L124+L129</f>
        <v>1054125.3999999999</v>
      </c>
      <c r="M98" s="114">
        <f t="shared" si="31"/>
        <v>273580.09999999998</v>
      </c>
      <c r="N98" s="37">
        <f t="shared" si="31"/>
        <v>0</v>
      </c>
      <c r="O98" s="37">
        <f t="shared" si="31"/>
        <v>1529584.5</v>
      </c>
      <c r="P98" s="37">
        <f t="shared" si="31"/>
        <v>684737.5</v>
      </c>
      <c r="Q98" s="114">
        <f t="shared" si="31"/>
        <v>0</v>
      </c>
      <c r="R98" s="114">
        <f t="shared" si="31"/>
        <v>1526539.8</v>
      </c>
      <c r="S98" s="114">
        <f t="shared" si="31"/>
        <v>702718.9</v>
      </c>
      <c r="T98" s="114">
        <f t="shared" si="31"/>
        <v>0</v>
      </c>
    </row>
    <row r="99" spans="1:20" s="15" customFormat="1" ht="30" x14ac:dyDescent="0.2">
      <c r="A99" s="8"/>
      <c r="B99" s="124" t="s">
        <v>229</v>
      </c>
      <c r="C99" s="10"/>
      <c r="D99" s="10"/>
      <c r="E99" s="114">
        <f>E100+E101+E102+E103</f>
        <v>0</v>
      </c>
      <c r="F99" s="114">
        <f>F100+F101+F102+F103</f>
        <v>1020778.7</v>
      </c>
      <c r="G99" s="114">
        <f>G100+G101+G102+G103</f>
        <v>528810.19999999995</v>
      </c>
      <c r="H99" s="12"/>
      <c r="I99" s="12"/>
      <c r="J99" s="12"/>
      <c r="K99" s="12"/>
      <c r="L99" s="114">
        <f t="shared" ref="L99:T99" si="32">L100+L101+L102+L103</f>
        <v>1020778.7</v>
      </c>
      <c r="M99" s="114">
        <f t="shared" si="32"/>
        <v>242857.9</v>
      </c>
      <c r="N99" s="37">
        <f t="shared" si="32"/>
        <v>0</v>
      </c>
      <c r="O99" s="37">
        <f t="shared" si="32"/>
        <v>1119899.8</v>
      </c>
      <c r="P99" s="37">
        <f t="shared" si="32"/>
        <v>585619</v>
      </c>
      <c r="Q99" s="114">
        <f t="shared" si="32"/>
        <v>0</v>
      </c>
      <c r="R99" s="114">
        <f t="shared" si="32"/>
        <v>1157723.1000000001</v>
      </c>
      <c r="S99" s="114">
        <f t="shared" si="32"/>
        <v>606444</v>
      </c>
      <c r="T99" s="114">
        <f t="shared" si="32"/>
        <v>0</v>
      </c>
    </row>
    <row r="100" spans="1:20" s="80" customFormat="1" ht="60" x14ac:dyDescent="0.25">
      <c r="A100" s="73"/>
      <c r="B100" s="111" t="s">
        <v>202</v>
      </c>
      <c r="C100" s="6"/>
      <c r="D100" s="6"/>
      <c r="E100" s="113"/>
      <c r="F100" s="117"/>
      <c r="G100" s="117">
        <v>4826</v>
      </c>
      <c r="H100" s="28"/>
      <c r="I100" s="28"/>
      <c r="J100" s="28"/>
      <c r="K100" s="28"/>
      <c r="L100" s="28"/>
      <c r="M100" s="28">
        <v>3024</v>
      </c>
      <c r="N100" s="19"/>
      <c r="O100" s="19">
        <v>4880</v>
      </c>
      <c r="P100" s="19">
        <v>0</v>
      </c>
      <c r="Q100" s="117"/>
      <c r="R100" s="117">
        <v>4937</v>
      </c>
      <c r="S100" s="117">
        <v>0</v>
      </c>
      <c r="T100" s="98"/>
    </row>
    <row r="101" spans="1:20" s="15" customFormat="1" ht="60.75" customHeight="1" x14ac:dyDescent="0.2">
      <c r="A101" s="8"/>
      <c r="B101" s="111" t="s">
        <v>257</v>
      </c>
      <c r="C101" s="10"/>
      <c r="D101" s="10"/>
      <c r="E101" s="114"/>
      <c r="F101" s="116"/>
      <c r="G101" s="116"/>
      <c r="H101" s="12"/>
      <c r="I101" s="12"/>
      <c r="J101" s="12"/>
      <c r="K101" s="12"/>
      <c r="L101" s="12"/>
      <c r="M101" s="12"/>
      <c r="N101" s="13"/>
      <c r="O101" s="13"/>
      <c r="P101" s="13"/>
      <c r="Q101" s="116"/>
      <c r="R101" s="116"/>
      <c r="S101" s="116"/>
      <c r="T101" s="14"/>
    </row>
    <row r="102" spans="1:20" s="15" customFormat="1" ht="30" x14ac:dyDescent="0.2">
      <c r="A102" s="8"/>
      <c r="B102" s="111" t="s">
        <v>230</v>
      </c>
      <c r="C102" s="10"/>
      <c r="D102" s="10"/>
      <c r="E102" s="114"/>
      <c r="F102" s="116"/>
      <c r="G102" s="116"/>
      <c r="H102" s="12"/>
      <c r="I102" s="12"/>
      <c r="J102" s="12"/>
      <c r="K102" s="12"/>
      <c r="L102" s="12"/>
      <c r="M102" s="12"/>
      <c r="N102" s="13"/>
      <c r="O102" s="13"/>
      <c r="P102" s="13"/>
      <c r="Q102" s="116"/>
      <c r="R102" s="116"/>
      <c r="S102" s="116"/>
      <c r="T102" s="14"/>
    </row>
    <row r="103" spans="1:20" s="80" customFormat="1" ht="105" x14ac:dyDescent="0.25">
      <c r="A103" s="73"/>
      <c r="B103" s="111" t="s">
        <v>231</v>
      </c>
      <c r="C103" s="6"/>
      <c r="D103" s="6"/>
      <c r="E103" s="113"/>
      <c r="F103" s="117">
        <v>1020778.7</v>
      </c>
      <c r="G103" s="117">
        <v>523984.2</v>
      </c>
      <c r="H103" s="28"/>
      <c r="I103" s="28"/>
      <c r="J103" s="28"/>
      <c r="K103" s="28"/>
      <c r="L103" s="28">
        <v>1020778.7</v>
      </c>
      <c r="M103" s="28">
        <v>239833.9</v>
      </c>
      <c r="N103" s="19"/>
      <c r="O103" s="19">
        <v>1115019.8</v>
      </c>
      <c r="P103" s="19">
        <v>585619</v>
      </c>
      <c r="Q103" s="117"/>
      <c r="R103" s="117">
        <v>1152786.1000000001</v>
      </c>
      <c r="S103" s="117">
        <v>606444</v>
      </c>
      <c r="T103" s="98"/>
    </row>
    <row r="104" spans="1:20" s="15" customFormat="1" ht="45" x14ac:dyDescent="0.2">
      <c r="A104" s="8"/>
      <c r="B104" s="124" t="s">
        <v>232</v>
      </c>
      <c r="C104" s="10"/>
      <c r="D104" s="10"/>
      <c r="E104" s="114">
        <f>E105+E106</f>
        <v>0</v>
      </c>
      <c r="F104" s="114">
        <f>F105+F106</f>
        <v>1844</v>
      </c>
      <c r="G104" s="114">
        <f>G105+G106</f>
        <v>0</v>
      </c>
      <c r="H104" s="12"/>
      <c r="I104" s="12"/>
      <c r="J104" s="12"/>
      <c r="K104" s="12"/>
      <c r="L104" s="114">
        <f t="shared" ref="L104:T104" si="33">L105+L106</f>
        <v>1844</v>
      </c>
      <c r="M104" s="114">
        <f t="shared" si="33"/>
        <v>0</v>
      </c>
      <c r="N104" s="37">
        <f t="shared" si="33"/>
        <v>0</v>
      </c>
      <c r="O104" s="37">
        <f t="shared" si="33"/>
        <v>1844</v>
      </c>
      <c r="P104" s="37">
        <f t="shared" si="33"/>
        <v>0</v>
      </c>
      <c r="Q104" s="114">
        <f t="shared" si="33"/>
        <v>0</v>
      </c>
      <c r="R104" s="114">
        <f t="shared" si="33"/>
        <v>1844</v>
      </c>
      <c r="S104" s="114">
        <f t="shared" si="33"/>
        <v>0</v>
      </c>
      <c r="T104" s="114">
        <f t="shared" si="33"/>
        <v>0</v>
      </c>
    </row>
    <row r="105" spans="1:20" s="15" customFormat="1" ht="75" x14ac:dyDescent="0.2">
      <c r="A105" s="8"/>
      <c r="B105" s="111" t="s">
        <v>233</v>
      </c>
      <c r="C105" s="10"/>
      <c r="D105" s="10"/>
      <c r="E105" s="114"/>
      <c r="F105" s="116"/>
      <c r="G105" s="116"/>
      <c r="H105" s="12"/>
      <c r="I105" s="12"/>
      <c r="J105" s="12"/>
      <c r="K105" s="12"/>
      <c r="L105" s="12"/>
      <c r="M105" s="12"/>
      <c r="N105" s="13"/>
      <c r="O105" s="13"/>
      <c r="P105" s="13"/>
      <c r="Q105" s="116"/>
      <c r="R105" s="116"/>
      <c r="S105" s="116"/>
      <c r="T105" s="14"/>
    </row>
    <row r="106" spans="1:20" s="80" customFormat="1" ht="75" x14ac:dyDescent="0.25">
      <c r="A106" s="73"/>
      <c r="B106" s="111" t="s">
        <v>234</v>
      </c>
      <c r="C106" s="6"/>
      <c r="D106" s="6"/>
      <c r="E106" s="113"/>
      <c r="F106" s="117">
        <v>1844</v>
      </c>
      <c r="G106" s="117"/>
      <c r="H106" s="28"/>
      <c r="I106" s="28"/>
      <c r="J106" s="28"/>
      <c r="K106" s="28"/>
      <c r="L106" s="28">
        <v>1844</v>
      </c>
      <c r="M106" s="28"/>
      <c r="N106" s="19"/>
      <c r="O106" s="19">
        <v>1844</v>
      </c>
      <c r="P106" s="19"/>
      <c r="Q106" s="117"/>
      <c r="R106" s="117">
        <v>1844</v>
      </c>
      <c r="S106" s="117"/>
      <c r="T106" s="98"/>
    </row>
    <row r="107" spans="1:20" s="15" customFormat="1" x14ac:dyDescent="0.2">
      <c r="A107" s="8"/>
      <c r="B107" s="124" t="s">
        <v>235</v>
      </c>
      <c r="C107" s="10"/>
      <c r="D107" s="10"/>
      <c r="E107" s="114">
        <f>E108+E109+E110+E111+E112</f>
        <v>0</v>
      </c>
      <c r="F107" s="114">
        <f>F108+F109+F110+F111+F112</f>
        <v>0</v>
      </c>
      <c r="G107" s="114">
        <f>G108+G109+G110+G111+G112</f>
        <v>2467</v>
      </c>
      <c r="H107" s="12"/>
      <c r="I107" s="12"/>
      <c r="J107" s="12"/>
      <c r="K107" s="12"/>
      <c r="L107" s="114">
        <f t="shared" ref="L107:T107" si="34">L108+L109+L110+L111+L112</f>
        <v>0</v>
      </c>
      <c r="M107" s="114">
        <f t="shared" si="34"/>
        <v>0</v>
      </c>
      <c r="N107" s="37">
        <f t="shared" si="34"/>
        <v>0</v>
      </c>
      <c r="O107" s="37">
        <f t="shared" si="34"/>
        <v>0</v>
      </c>
      <c r="P107" s="37">
        <f t="shared" si="34"/>
        <v>2467</v>
      </c>
      <c r="Q107" s="114">
        <f t="shared" si="34"/>
        <v>0</v>
      </c>
      <c r="R107" s="114">
        <f t="shared" si="34"/>
        <v>0</v>
      </c>
      <c r="S107" s="114">
        <f t="shared" si="34"/>
        <v>2467</v>
      </c>
      <c r="T107" s="114">
        <f t="shared" si="34"/>
        <v>0</v>
      </c>
    </row>
    <row r="108" spans="1:20" s="15" customFormat="1" ht="45" x14ac:dyDescent="0.2">
      <c r="A108" s="8"/>
      <c r="B108" s="111" t="s">
        <v>236</v>
      </c>
      <c r="C108" s="10"/>
      <c r="D108" s="10"/>
      <c r="E108" s="114"/>
      <c r="F108" s="116"/>
      <c r="G108" s="116">
        <v>2232</v>
      </c>
      <c r="H108" s="12"/>
      <c r="I108" s="12"/>
      <c r="J108" s="12"/>
      <c r="K108" s="12"/>
      <c r="L108" s="12"/>
      <c r="M108" s="12"/>
      <c r="N108" s="13"/>
      <c r="O108" s="13"/>
      <c r="P108" s="13">
        <v>2232</v>
      </c>
      <c r="Q108" s="116"/>
      <c r="R108" s="116"/>
      <c r="S108" s="116">
        <v>2232</v>
      </c>
      <c r="T108" s="14"/>
    </row>
    <row r="109" spans="1:20" s="15" customFormat="1" ht="60" x14ac:dyDescent="0.2">
      <c r="A109" s="8"/>
      <c r="B109" s="111" t="s">
        <v>237</v>
      </c>
      <c r="C109" s="10"/>
      <c r="D109" s="10"/>
      <c r="E109" s="114"/>
      <c r="F109" s="116"/>
      <c r="G109" s="116"/>
      <c r="H109" s="12"/>
      <c r="I109" s="12"/>
      <c r="J109" s="12"/>
      <c r="K109" s="12"/>
      <c r="L109" s="12"/>
      <c r="M109" s="12"/>
      <c r="N109" s="13"/>
      <c r="O109" s="13"/>
      <c r="P109" s="13"/>
      <c r="Q109" s="116"/>
      <c r="R109" s="116"/>
      <c r="S109" s="116"/>
      <c r="T109" s="14"/>
    </row>
    <row r="110" spans="1:20" s="15" customFormat="1" ht="30" x14ac:dyDescent="0.2">
      <c r="A110" s="8"/>
      <c r="B110" s="111" t="s">
        <v>238</v>
      </c>
      <c r="C110" s="10"/>
      <c r="D110" s="10"/>
      <c r="E110" s="114"/>
      <c r="F110" s="116"/>
      <c r="G110" s="116">
        <v>35</v>
      </c>
      <c r="H110" s="12"/>
      <c r="I110" s="12"/>
      <c r="J110" s="12"/>
      <c r="K110" s="12"/>
      <c r="L110" s="12"/>
      <c r="M110" s="12"/>
      <c r="N110" s="13"/>
      <c r="O110" s="13"/>
      <c r="P110" s="13">
        <v>35</v>
      </c>
      <c r="Q110" s="116"/>
      <c r="R110" s="116"/>
      <c r="S110" s="116">
        <v>35</v>
      </c>
      <c r="T110" s="14"/>
    </row>
    <row r="111" spans="1:20" s="15" customFormat="1" ht="45" x14ac:dyDescent="0.2">
      <c r="A111" s="8"/>
      <c r="B111" s="111" t="s">
        <v>239</v>
      </c>
      <c r="C111" s="10"/>
      <c r="D111" s="10"/>
      <c r="E111" s="114"/>
      <c r="F111" s="116"/>
      <c r="G111" s="116">
        <v>200</v>
      </c>
      <c r="H111" s="12"/>
      <c r="I111" s="12"/>
      <c r="J111" s="12"/>
      <c r="K111" s="12"/>
      <c r="L111" s="12"/>
      <c r="M111" s="12"/>
      <c r="N111" s="13"/>
      <c r="O111" s="13"/>
      <c r="P111" s="13">
        <v>200</v>
      </c>
      <c r="Q111" s="116"/>
      <c r="R111" s="116"/>
      <c r="S111" s="116">
        <v>200</v>
      </c>
      <c r="T111" s="14"/>
    </row>
    <row r="112" spans="1:20" s="15" customFormat="1" ht="30" x14ac:dyDescent="0.2">
      <c r="A112" s="8"/>
      <c r="B112" s="111" t="s">
        <v>240</v>
      </c>
      <c r="C112" s="10"/>
      <c r="D112" s="10"/>
      <c r="E112" s="114"/>
      <c r="F112" s="116"/>
      <c r="G112" s="116"/>
      <c r="H112" s="12"/>
      <c r="I112" s="12"/>
      <c r="J112" s="12"/>
      <c r="K112" s="12"/>
      <c r="L112" s="12"/>
      <c r="M112" s="12"/>
      <c r="N112" s="13"/>
      <c r="O112" s="13"/>
      <c r="P112" s="13"/>
      <c r="Q112" s="116"/>
      <c r="R112" s="116"/>
      <c r="S112" s="116"/>
      <c r="T112" s="14"/>
    </row>
    <row r="113" spans="1:20" s="15" customFormat="1" ht="30" x14ac:dyDescent="0.2">
      <c r="A113" s="8"/>
      <c r="B113" s="124" t="s">
        <v>241</v>
      </c>
      <c r="C113" s="10"/>
      <c r="D113" s="10"/>
      <c r="E113" s="114">
        <f>E114+E115+E116+E117+E118+E119+E120</f>
        <v>0</v>
      </c>
      <c r="F113" s="114">
        <f>F114+F115+F116+F117+F118+F119+F120</f>
        <v>17602.7</v>
      </c>
      <c r="G113" s="114">
        <f>G114+G115+G116+G117+G118+G119+G120</f>
        <v>48345.5</v>
      </c>
      <c r="H113" s="12"/>
      <c r="I113" s="12"/>
      <c r="J113" s="12"/>
      <c r="K113" s="12"/>
      <c r="L113" s="114">
        <f t="shared" ref="L113:T113" si="35">L114+L115+L116+L117+L118+L119+L120</f>
        <v>17602.7</v>
      </c>
      <c r="M113" s="114">
        <f t="shared" si="35"/>
        <v>16225.6</v>
      </c>
      <c r="N113" s="37">
        <f t="shared" si="35"/>
        <v>0</v>
      </c>
      <c r="O113" s="37">
        <f t="shared" si="35"/>
        <v>17602.7</v>
      </c>
      <c r="P113" s="37">
        <f t="shared" si="35"/>
        <v>27301.5</v>
      </c>
      <c r="Q113" s="114">
        <f t="shared" si="35"/>
        <v>0</v>
      </c>
      <c r="R113" s="114">
        <f t="shared" si="35"/>
        <v>17602.7</v>
      </c>
      <c r="S113" s="114">
        <f t="shared" si="35"/>
        <v>28319.9</v>
      </c>
      <c r="T113" s="114">
        <f t="shared" si="35"/>
        <v>0</v>
      </c>
    </row>
    <row r="114" spans="1:20" s="80" customFormat="1" ht="45" x14ac:dyDescent="0.25">
      <c r="A114" s="73"/>
      <c r="B114" s="111" t="s">
        <v>242</v>
      </c>
      <c r="C114" s="6"/>
      <c r="D114" s="6"/>
      <c r="E114" s="113"/>
      <c r="F114" s="117">
        <v>6031.5</v>
      </c>
      <c r="G114" s="117">
        <v>4029.3119999999999</v>
      </c>
      <c r="H114" s="28"/>
      <c r="I114" s="28"/>
      <c r="J114" s="28"/>
      <c r="K114" s="28"/>
      <c r="L114" s="28">
        <v>6031.5</v>
      </c>
      <c r="M114" s="28">
        <v>670.2</v>
      </c>
      <c r="N114" s="19"/>
      <c r="O114" s="19">
        <v>6031.5</v>
      </c>
      <c r="P114" s="19">
        <v>0</v>
      </c>
      <c r="Q114" s="117"/>
      <c r="R114" s="117">
        <v>6031.5</v>
      </c>
      <c r="S114" s="117">
        <v>0</v>
      </c>
      <c r="T114" s="98"/>
    </row>
    <row r="115" spans="1:20" s="15" customFormat="1" ht="45" x14ac:dyDescent="0.2">
      <c r="A115" s="8"/>
      <c r="B115" s="111" t="s">
        <v>243</v>
      </c>
      <c r="C115" s="10"/>
      <c r="D115" s="10"/>
      <c r="E115" s="114"/>
      <c r="F115" s="116">
        <v>11571.2</v>
      </c>
      <c r="G115" s="116">
        <v>38222.15</v>
      </c>
      <c r="H115" s="12"/>
      <c r="I115" s="12"/>
      <c r="J115" s="12"/>
      <c r="K115" s="12"/>
      <c r="L115" s="12">
        <v>11571.2</v>
      </c>
      <c r="M115" s="12">
        <v>15555.4</v>
      </c>
      <c r="N115" s="13"/>
      <c r="O115" s="13">
        <v>11571.2</v>
      </c>
      <c r="P115" s="13">
        <v>27301.5</v>
      </c>
      <c r="Q115" s="116"/>
      <c r="R115" s="116">
        <v>11571.2</v>
      </c>
      <c r="S115" s="116">
        <v>28319.9</v>
      </c>
      <c r="T115" s="14"/>
    </row>
    <row r="116" spans="1:20" s="15" customFormat="1" ht="45" x14ac:dyDescent="0.2">
      <c r="A116" s="8"/>
      <c r="B116" s="111" t="s">
        <v>244</v>
      </c>
      <c r="C116" s="10"/>
      <c r="D116" s="10"/>
      <c r="E116" s="114"/>
      <c r="F116" s="116"/>
      <c r="G116" s="116">
        <v>440</v>
      </c>
      <c r="H116" s="12"/>
      <c r="I116" s="12"/>
      <c r="J116" s="12"/>
      <c r="K116" s="12"/>
      <c r="L116" s="12"/>
      <c r="M116" s="12"/>
      <c r="N116" s="13"/>
      <c r="O116" s="13"/>
      <c r="P116" s="13"/>
      <c r="Q116" s="116"/>
      <c r="R116" s="116"/>
      <c r="S116" s="116"/>
      <c r="T116" s="14"/>
    </row>
    <row r="117" spans="1:20" s="15" customFormat="1" ht="45" x14ac:dyDescent="0.2">
      <c r="A117" s="8"/>
      <c r="B117" s="111" t="s">
        <v>245</v>
      </c>
      <c r="C117" s="10"/>
      <c r="D117" s="10"/>
      <c r="E117" s="114"/>
      <c r="F117" s="116"/>
      <c r="G117" s="116">
        <v>2500</v>
      </c>
      <c r="H117" s="12"/>
      <c r="I117" s="12"/>
      <c r="J117" s="12"/>
      <c r="K117" s="12"/>
      <c r="L117" s="12"/>
      <c r="M117" s="12"/>
      <c r="N117" s="13"/>
      <c r="O117" s="13"/>
      <c r="P117" s="13"/>
      <c r="Q117" s="116"/>
      <c r="R117" s="116"/>
      <c r="S117" s="116"/>
      <c r="T117" s="14"/>
    </row>
    <row r="118" spans="1:20" s="15" customFormat="1" ht="34.5" customHeight="1" x14ac:dyDescent="0.2">
      <c r="A118" s="8"/>
      <c r="B118" s="111" t="s">
        <v>246</v>
      </c>
      <c r="C118" s="10"/>
      <c r="D118" s="10"/>
      <c r="E118" s="114"/>
      <c r="F118" s="116"/>
      <c r="G118" s="116">
        <v>2500</v>
      </c>
      <c r="H118" s="12"/>
      <c r="I118" s="12"/>
      <c r="J118" s="12"/>
      <c r="K118" s="12"/>
      <c r="L118" s="12"/>
      <c r="M118" s="12"/>
      <c r="N118" s="13"/>
      <c r="O118" s="13"/>
      <c r="P118" s="13"/>
      <c r="Q118" s="116"/>
      <c r="R118" s="116"/>
      <c r="S118" s="116"/>
      <c r="T118" s="14"/>
    </row>
    <row r="119" spans="1:20" s="15" customFormat="1" ht="90" x14ac:dyDescent="0.2">
      <c r="A119" s="8"/>
      <c r="B119" s="111" t="s">
        <v>258</v>
      </c>
      <c r="C119" s="10"/>
      <c r="D119" s="10"/>
      <c r="E119" s="114"/>
      <c r="F119" s="116"/>
      <c r="G119" s="116">
        <v>454.03800000000001</v>
      </c>
      <c r="H119" s="12"/>
      <c r="I119" s="12"/>
      <c r="J119" s="12"/>
      <c r="K119" s="12"/>
      <c r="L119" s="12"/>
      <c r="M119" s="12"/>
      <c r="N119" s="13"/>
      <c r="O119" s="13"/>
      <c r="P119" s="13"/>
      <c r="Q119" s="116"/>
      <c r="R119" s="116"/>
      <c r="S119" s="116"/>
      <c r="T119" s="14"/>
    </row>
    <row r="120" spans="1:20" s="15" customFormat="1" ht="45" x14ac:dyDescent="0.2">
      <c r="A120" s="8"/>
      <c r="B120" s="111" t="s">
        <v>247</v>
      </c>
      <c r="C120" s="10"/>
      <c r="D120" s="10"/>
      <c r="E120" s="114"/>
      <c r="F120" s="116"/>
      <c r="G120" s="116">
        <v>200</v>
      </c>
      <c r="H120" s="12"/>
      <c r="I120" s="12"/>
      <c r="J120" s="12"/>
      <c r="K120" s="12"/>
      <c r="L120" s="12"/>
      <c r="M120" s="12"/>
      <c r="N120" s="13"/>
      <c r="O120" s="13"/>
      <c r="P120" s="13"/>
      <c r="Q120" s="116"/>
      <c r="R120" s="116"/>
      <c r="S120" s="116"/>
      <c r="T120" s="14"/>
    </row>
    <row r="121" spans="1:20" s="15" customFormat="1" ht="30" x14ac:dyDescent="0.2">
      <c r="A121" s="8"/>
      <c r="B121" s="124" t="s">
        <v>248</v>
      </c>
      <c r="C121" s="10"/>
      <c r="D121" s="10"/>
      <c r="E121" s="114">
        <f>E122+E123</f>
        <v>0</v>
      </c>
      <c r="F121" s="114">
        <f>F122+F123</f>
        <v>0</v>
      </c>
      <c r="G121" s="114">
        <f>G122+G123</f>
        <v>585</v>
      </c>
      <c r="H121" s="12"/>
      <c r="I121" s="12"/>
      <c r="J121" s="12"/>
      <c r="K121" s="12"/>
      <c r="L121" s="114">
        <f t="shared" ref="L121:T121" si="36">L122+L123</f>
        <v>0</v>
      </c>
      <c r="M121" s="114">
        <f t="shared" si="36"/>
        <v>0</v>
      </c>
      <c r="N121" s="37">
        <f t="shared" si="36"/>
        <v>0</v>
      </c>
      <c r="O121" s="37">
        <f t="shared" si="36"/>
        <v>0</v>
      </c>
      <c r="P121" s="37">
        <f t="shared" si="36"/>
        <v>585</v>
      </c>
      <c r="Q121" s="114">
        <f t="shared" si="36"/>
        <v>0</v>
      </c>
      <c r="R121" s="114">
        <f t="shared" si="36"/>
        <v>0</v>
      </c>
      <c r="S121" s="114">
        <f t="shared" si="36"/>
        <v>585</v>
      </c>
      <c r="T121" s="114">
        <f t="shared" si="36"/>
        <v>0</v>
      </c>
    </row>
    <row r="122" spans="1:20" s="15" customFormat="1" ht="45" x14ac:dyDescent="0.2">
      <c r="A122" s="8"/>
      <c r="B122" s="111" t="s">
        <v>249</v>
      </c>
      <c r="C122" s="10"/>
      <c r="D122" s="10"/>
      <c r="E122" s="114"/>
      <c r="F122" s="116"/>
      <c r="G122" s="116"/>
      <c r="H122" s="12"/>
      <c r="I122" s="12"/>
      <c r="J122" s="12"/>
      <c r="K122" s="12"/>
      <c r="L122" s="12"/>
      <c r="M122" s="12"/>
      <c r="N122" s="13"/>
      <c r="O122" s="13"/>
      <c r="P122" s="13"/>
      <c r="Q122" s="116"/>
      <c r="R122" s="116"/>
      <c r="S122" s="116"/>
      <c r="T122" s="14"/>
    </row>
    <row r="123" spans="1:20" s="15" customFormat="1" ht="45" x14ac:dyDescent="0.2">
      <c r="A123" s="8"/>
      <c r="B123" s="111" t="s">
        <v>259</v>
      </c>
      <c r="C123" s="10"/>
      <c r="D123" s="10"/>
      <c r="E123" s="114"/>
      <c r="F123" s="116"/>
      <c r="G123" s="116">
        <v>585</v>
      </c>
      <c r="H123" s="12"/>
      <c r="I123" s="12"/>
      <c r="J123" s="12"/>
      <c r="K123" s="12"/>
      <c r="L123" s="12"/>
      <c r="M123" s="12"/>
      <c r="N123" s="13"/>
      <c r="O123" s="13"/>
      <c r="P123" s="13">
        <v>585</v>
      </c>
      <c r="Q123" s="116"/>
      <c r="R123" s="116"/>
      <c r="S123" s="116">
        <v>585</v>
      </c>
      <c r="T123" s="14"/>
    </row>
    <row r="124" spans="1:20" s="15" customFormat="1" ht="45" x14ac:dyDescent="0.2">
      <c r="A124" s="8"/>
      <c r="B124" s="124" t="s">
        <v>250</v>
      </c>
      <c r="C124" s="10"/>
      <c r="D124" s="10"/>
      <c r="E124" s="114">
        <f>E125+E126+E127+E128</f>
        <v>0</v>
      </c>
      <c r="F124" s="114">
        <f>F125+F126+F127+F128</f>
        <v>133768</v>
      </c>
      <c r="G124" s="114">
        <f>G125+G126+G127+G128</f>
        <v>31710.6</v>
      </c>
      <c r="H124" s="12"/>
      <c r="I124" s="12"/>
      <c r="J124" s="12"/>
      <c r="K124" s="12"/>
      <c r="L124" s="114">
        <f t="shared" ref="L124:T124" si="37">L125+L126+L127+L128</f>
        <v>13900</v>
      </c>
      <c r="M124" s="114">
        <f t="shared" si="37"/>
        <v>5390.6</v>
      </c>
      <c r="N124" s="37">
        <f t="shared" si="37"/>
        <v>0</v>
      </c>
      <c r="O124" s="37">
        <f t="shared" si="37"/>
        <v>390238</v>
      </c>
      <c r="P124" s="37">
        <f t="shared" si="37"/>
        <v>49909</v>
      </c>
      <c r="Q124" s="114">
        <f t="shared" si="37"/>
        <v>0</v>
      </c>
      <c r="R124" s="114">
        <f t="shared" si="37"/>
        <v>349370</v>
      </c>
      <c r="S124" s="114">
        <f t="shared" si="37"/>
        <v>45010</v>
      </c>
      <c r="T124" s="114">
        <f t="shared" si="37"/>
        <v>0</v>
      </c>
    </row>
    <row r="125" spans="1:20" s="15" customFormat="1" ht="48" customHeight="1" x14ac:dyDescent="0.2">
      <c r="A125" s="8"/>
      <c r="B125" s="111" t="s">
        <v>251</v>
      </c>
      <c r="C125" s="10">
        <v>50</v>
      </c>
      <c r="D125" s="10">
        <v>50</v>
      </c>
      <c r="E125" s="114"/>
      <c r="F125" s="116">
        <v>3963</v>
      </c>
      <c r="G125" s="116">
        <v>3963</v>
      </c>
      <c r="H125" s="12"/>
      <c r="I125" s="12"/>
      <c r="J125" s="12"/>
      <c r="K125" s="12"/>
      <c r="L125" s="12"/>
      <c r="M125" s="12">
        <v>509</v>
      </c>
      <c r="N125" s="13"/>
      <c r="O125" s="13">
        <v>3963</v>
      </c>
      <c r="P125" s="13">
        <v>3963</v>
      </c>
      <c r="Q125" s="116"/>
      <c r="R125" s="116">
        <v>3963</v>
      </c>
      <c r="S125" s="116">
        <v>3963</v>
      </c>
      <c r="T125" s="14"/>
    </row>
    <row r="126" spans="1:20" s="15" customFormat="1" ht="75" x14ac:dyDescent="0.2">
      <c r="A126" s="8"/>
      <c r="B126" s="111" t="s">
        <v>252</v>
      </c>
      <c r="C126" s="10">
        <v>50</v>
      </c>
      <c r="D126" s="10">
        <v>50</v>
      </c>
      <c r="E126" s="114"/>
      <c r="F126" s="116">
        <v>15905</v>
      </c>
      <c r="G126" s="116">
        <v>15905</v>
      </c>
      <c r="H126" s="12"/>
      <c r="I126" s="12"/>
      <c r="J126" s="12"/>
      <c r="K126" s="12"/>
      <c r="L126" s="12"/>
      <c r="M126" s="12">
        <v>4150</v>
      </c>
      <c r="N126" s="13"/>
      <c r="O126" s="13">
        <v>15905</v>
      </c>
      <c r="P126" s="13">
        <v>15905</v>
      </c>
      <c r="Q126" s="116"/>
      <c r="R126" s="116">
        <v>15905</v>
      </c>
      <c r="S126" s="116">
        <v>15905</v>
      </c>
      <c r="T126" s="14"/>
    </row>
    <row r="127" spans="1:20" s="15" customFormat="1" ht="30" x14ac:dyDescent="0.2">
      <c r="A127" s="8"/>
      <c r="B127" s="131" t="s">
        <v>253</v>
      </c>
      <c r="C127" s="10">
        <v>90</v>
      </c>
      <c r="D127" s="10">
        <v>10</v>
      </c>
      <c r="E127" s="114"/>
      <c r="F127" s="116">
        <v>100000</v>
      </c>
      <c r="G127" s="116">
        <v>11111</v>
      </c>
      <c r="H127" s="12"/>
      <c r="I127" s="12"/>
      <c r="J127" s="12"/>
      <c r="K127" s="12"/>
      <c r="L127" s="12"/>
      <c r="M127" s="12"/>
      <c r="N127" s="13"/>
      <c r="O127" s="13">
        <v>180370</v>
      </c>
      <c r="P127" s="13">
        <v>20041</v>
      </c>
      <c r="Q127" s="116"/>
      <c r="R127" s="116">
        <v>133381</v>
      </c>
      <c r="S127" s="116">
        <v>14820</v>
      </c>
      <c r="T127" s="14"/>
    </row>
    <row r="128" spans="1:20" s="15" customFormat="1" ht="35.25" customHeight="1" x14ac:dyDescent="0.2">
      <c r="A128" s="8"/>
      <c r="B128" s="131" t="s">
        <v>254</v>
      </c>
      <c r="C128" s="10">
        <v>95</v>
      </c>
      <c r="D128" s="10">
        <v>5</v>
      </c>
      <c r="E128" s="114"/>
      <c r="F128" s="116">
        <v>13900</v>
      </c>
      <c r="G128" s="116">
        <v>731.6</v>
      </c>
      <c r="H128" s="12"/>
      <c r="I128" s="12"/>
      <c r="J128" s="12"/>
      <c r="K128" s="12"/>
      <c r="L128" s="12">
        <v>13900</v>
      </c>
      <c r="M128" s="12">
        <v>731.6</v>
      </c>
      <c r="N128" s="13"/>
      <c r="O128" s="13">
        <v>190000</v>
      </c>
      <c r="P128" s="13">
        <v>10000</v>
      </c>
      <c r="Q128" s="116"/>
      <c r="R128" s="116">
        <v>196121</v>
      </c>
      <c r="S128" s="116">
        <v>10322</v>
      </c>
      <c r="T128" s="14"/>
    </row>
    <row r="129" spans="1:20" s="15" customFormat="1" ht="45" x14ac:dyDescent="0.2">
      <c r="A129" s="8"/>
      <c r="B129" s="124" t="s">
        <v>255</v>
      </c>
      <c r="C129" s="10"/>
      <c r="D129" s="10"/>
      <c r="E129" s="114">
        <f>E130</f>
        <v>0</v>
      </c>
      <c r="F129" s="114">
        <f>F130</f>
        <v>0</v>
      </c>
      <c r="G129" s="114">
        <f>G130</f>
        <v>17873</v>
      </c>
      <c r="H129" s="12"/>
      <c r="I129" s="12"/>
      <c r="J129" s="12"/>
      <c r="K129" s="12"/>
      <c r="L129" s="114">
        <f t="shared" ref="L129:T129" si="38">L130</f>
        <v>0</v>
      </c>
      <c r="M129" s="114">
        <f t="shared" si="38"/>
        <v>9106</v>
      </c>
      <c r="N129" s="37">
        <f t="shared" si="38"/>
        <v>0</v>
      </c>
      <c r="O129" s="37">
        <f t="shared" si="38"/>
        <v>0</v>
      </c>
      <c r="P129" s="37">
        <f t="shared" si="38"/>
        <v>18856</v>
      </c>
      <c r="Q129" s="114">
        <f t="shared" si="38"/>
        <v>0</v>
      </c>
      <c r="R129" s="114">
        <f t="shared" si="38"/>
        <v>0</v>
      </c>
      <c r="S129" s="114">
        <f t="shared" si="38"/>
        <v>19893</v>
      </c>
      <c r="T129" s="114">
        <f t="shared" si="38"/>
        <v>0</v>
      </c>
    </row>
    <row r="130" spans="1:20" s="15" customFormat="1" ht="45" x14ac:dyDescent="0.2">
      <c r="A130" s="8"/>
      <c r="B130" s="111" t="s">
        <v>256</v>
      </c>
      <c r="C130" s="10"/>
      <c r="D130" s="10"/>
      <c r="E130" s="114"/>
      <c r="F130" s="116"/>
      <c r="G130" s="116">
        <v>17873</v>
      </c>
      <c r="H130" s="12"/>
      <c r="I130" s="12"/>
      <c r="J130" s="12"/>
      <c r="K130" s="12"/>
      <c r="L130" s="12"/>
      <c r="M130" s="12">
        <v>9106</v>
      </c>
      <c r="N130" s="13"/>
      <c r="O130" s="13"/>
      <c r="P130" s="13">
        <v>18856</v>
      </c>
      <c r="Q130" s="116"/>
      <c r="R130" s="116"/>
      <c r="S130" s="116">
        <v>19893</v>
      </c>
      <c r="T130" s="14"/>
    </row>
    <row r="131" spans="1:20" s="47" customFormat="1" ht="28.5" x14ac:dyDescent="0.2">
      <c r="A131" s="41" t="s">
        <v>61</v>
      </c>
      <c r="B131" s="130" t="s">
        <v>62</v>
      </c>
      <c r="C131" s="43"/>
      <c r="D131" s="43"/>
      <c r="E131" s="114">
        <f>E132+E141+E147+E151+E154</f>
        <v>76.5</v>
      </c>
      <c r="F131" s="114">
        <f>F132+F141+F147+F151+F154</f>
        <v>10102</v>
      </c>
      <c r="G131" s="114">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4">
        <f t="shared" si="39"/>
        <v>76.5</v>
      </c>
      <c r="R131" s="114">
        <f t="shared" si="39"/>
        <v>1400.7</v>
      </c>
      <c r="S131" s="114">
        <f t="shared" si="39"/>
        <v>224546.46</v>
      </c>
      <c r="T131" s="46"/>
    </row>
    <row r="132" spans="1:20" s="94" customFormat="1" ht="45" x14ac:dyDescent="0.25">
      <c r="A132" s="90"/>
      <c r="B132" s="89" t="s">
        <v>164</v>
      </c>
      <c r="C132" s="91"/>
      <c r="D132" s="91"/>
      <c r="E132" s="121">
        <f>E133+E134+E135+E136+E137+E140</f>
        <v>76.5</v>
      </c>
      <c r="F132" s="121">
        <f>F133+F134+F135+F136+F137+F140</f>
        <v>9752</v>
      </c>
      <c r="G132" s="121">
        <f>G133+G134+G135+G136+G137+G140</f>
        <v>67359.341176470596</v>
      </c>
      <c r="H132" s="92"/>
      <c r="I132" s="92"/>
      <c r="J132" s="92"/>
      <c r="K132" s="92"/>
      <c r="L132" s="92">
        <f t="shared" ref="L132:S132" si="40">L133+L134+L135+L136+L137+L140</f>
        <v>4752</v>
      </c>
      <c r="M132" s="92">
        <f t="shared" si="40"/>
        <v>38333.341176470596</v>
      </c>
      <c r="N132" s="134">
        <f t="shared" si="40"/>
        <v>76.5</v>
      </c>
      <c r="O132" s="134">
        <f t="shared" si="40"/>
        <v>51194.6</v>
      </c>
      <c r="P132" s="134">
        <f t="shared" si="40"/>
        <v>76200.900000000009</v>
      </c>
      <c r="Q132" s="121">
        <f t="shared" si="40"/>
        <v>76.5</v>
      </c>
      <c r="R132" s="121">
        <f t="shared" si="40"/>
        <v>1400.7</v>
      </c>
      <c r="S132" s="121">
        <f t="shared" si="40"/>
        <v>82656.2</v>
      </c>
      <c r="T132" s="93"/>
    </row>
    <row r="133" spans="1:20" s="47" customFormat="1" ht="45" x14ac:dyDescent="0.25">
      <c r="A133" s="16" t="s">
        <v>168</v>
      </c>
      <c r="B133" s="31" t="s">
        <v>165</v>
      </c>
      <c r="C133" s="5">
        <v>85</v>
      </c>
      <c r="D133" s="5">
        <v>15</v>
      </c>
      <c r="E133" s="113">
        <v>76.5</v>
      </c>
      <c r="F133" s="117">
        <v>1475.8</v>
      </c>
      <c r="G133" s="117">
        <v>50941.4</v>
      </c>
      <c r="H133" s="28"/>
      <c r="I133" s="28"/>
      <c r="J133" s="28"/>
      <c r="K133" s="28"/>
      <c r="L133" s="28">
        <v>1475.8</v>
      </c>
      <c r="M133" s="28">
        <v>29544</v>
      </c>
      <c r="N133" s="19">
        <v>76.5</v>
      </c>
      <c r="O133" s="19">
        <v>903.1</v>
      </c>
      <c r="P133" s="19">
        <v>57154.3</v>
      </c>
      <c r="Q133" s="117">
        <v>76.5</v>
      </c>
      <c r="R133" s="117">
        <v>1079.4000000000001</v>
      </c>
      <c r="S133" s="117">
        <v>64829.7</v>
      </c>
      <c r="T133" s="46"/>
    </row>
    <row r="134" spans="1:20" s="47" customFormat="1" ht="60" x14ac:dyDescent="0.25">
      <c r="A134" s="16" t="s">
        <v>167</v>
      </c>
      <c r="B134" s="31" t="s">
        <v>166</v>
      </c>
      <c r="C134" s="43"/>
      <c r="D134" s="43"/>
      <c r="E134" s="114"/>
      <c r="F134" s="116"/>
      <c r="G134" s="117">
        <v>10328.5</v>
      </c>
      <c r="H134" s="28"/>
      <c r="I134" s="28"/>
      <c r="J134" s="28"/>
      <c r="K134" s="28"/>
      <c r="L134" s="28"/>
      <c r="M134" s="28">
        <v>5881.4</v>
      </c>
      <c r="N134" s="19"/>
      <c r="O134" s="19"/>
      <c r="P134" s="19">
        <v>11218.3</v>
      </c>
      <c r="Q134" s="117"/>
      <c r="R134" s="117"/>
      <c r="S134" s="117">
        <v>12630.2</v>
      </c>
      <c r="T134" s="46"/>
    </row>
    <row r="135" spans="1:20" s="47" customFormat="1" ht="90" x14ac:dyDescent="0.2">
      <c r="A135" s="41"/>
      <c r="B135" s="31" t="s">
        <v>169</v>
      </c>
      <c r="C135" s="43"/>
      <c r="D135" s="43"/>
      <c r="E135" s="114"/>
      <c r="F135" s="116"/>
      <c r="G135" s="116">
        <v>99</v>
      </c>
      <c r="H135" s="12"/>
      <c r="I135" s="12"/>
      <c r="J135" s="12"/>
      <c r="K135" s="12"/>
      <c r="L135" s="12"/>
      <c r="M135" s="12">
        <v>99</v>
      </c>
      <c r="N135" s="13"/>
      <c r="O135" s="13"/>
      <c r="P135" s="13"/>
      <c r="Q135" s="116"/>
      <c r="R135" s="116"/>
      <c r="S135" s="116"/>
      <c r="T135" s="46"/>
    </row>
    <row r="136" spans="1:20" ht="47.25" customHeight="1" x14ac:dyDescent="0.25">
      <c r="A136" s="16" t="s">
        <v>172</v>
      </c>
      <c r="B136" s="17" t="s">
        <v>170</v>
      </c>
      <c r="C136" s="5">
        <v>100</v>
      </c>
      <c r="D136" s="5"/>
      <c r="E136" s="113"/>
      <c r="F136" s="117">
        <v>266.39999999999998</v>
      </c>
      <c r="G136" s="117">
        <v>3796.3</v>
      </c>
      <c r="H136" s="28" t="e">
        <f>H147+#REF!</f>
        <v>#REF!</v>
      </c>
      <c r="I136" s="28" t="e">
        <f>I147+#REF!</f>
        <v>#DIV/0!</v>
      </c>
      <c r="J136" s="28" t="e">
        <f>J147+#REF!</f>
        <v>#REF!</v>
      </c>
      <c r="K136" s="28" t="e">
        <f>K147+#REF!</f>
        <v>#DIV/0!</v>
      </c>
      <c r="L136" s="28">
        <v>266.39999999999998</v>
      </c>
      <c r="M136" s="28">
        <v>2277.8000000000002</v>
      </c>
      <c r="N136" s="19"/>
      <c r="O136" s="19">
        <v>291.5</v>
      </c>
      <c r="P136" s="19">
        <v>3796.3</v>
      </c>
      <c r="Q136" s="117"/>
      <c r="R136" s="117">
        <v>321.3</v>
      </c>
      <c r="S136" s="117">
        <v>3796.3</v>
      </c>
      <c r="T136" s="20">
        <v>0</v>
      </c>
    </row>
    <row r="137" spans="1:20" ht="31.5" customHeight="1" x14ac:dyDescent="0.25">
      <c r="A137" s="16"/>
      <c r="B137" s="17" t="s">
        <v>171</v>
      </c>
      <c r="C137" s="5"/>
      <c r="D137" s="5"/>
      <c r="E137" s="113"/>
      <c r="F137" s="117">
        <f>F138+F139</f>
        <v>8009.8</v>
      </c>
      <c r="G137" s="117">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7">
        <f t="shared" si="41"/>
        <v>0</v>
      </c>
      <c r="R137" s="117">
        <f t="shared" si="41"/>
        <v>0</v>
      </c>
      <c r="S137" s="117">
        <f t="shared" si="41"/>
        <v>0</v>
      </c>
      <c r="T137" s="20"/>
    </row>
    <row r="138" spans="1:20" ht="33" customHeight="1" x14ac:dyDescent="0.25">
      <c r="A138" s="16"/>
      <c r="B138" s="30" t="s">
        <v>173</v>
      </c>
      <c r="C138" s="5">
        <v>85</v>
      </c>
      <c r="D138" s="5">
        <v>15</v>
      </c>
      <c r="E138" s="113"/>
      <c r="F138" s="117">
        <v>3009.8</v>
      </c>
      <c r="G138" s="117">
        <f>F138/C138*D138</f>
        <v>531.14117647058833</v>
      </c>
      <c r="H138" s="28">
        <v>0</v>
      </c>
      <c r="I138" s="29"/>
      <c r="J138" s="28">
        <v>0</v>
      </c>
      <c r="K138" s="29"/>
      <c r="L138" s="18">
        <v>3009.8</v>
      </c>
      <c r="M138" s="18">
        <f>G138</f>
        <v>531.14117647058833</v>
      </c>
      <c r="N138" s="19"/>
      <c r="O138" s="19"/>
      <c r="P138" s="19"/>
      <c r="Q138" s="117"/>
      <c r="R138" s="117"/>
      <c r="S138" s="117"/>
      <c r="T138" s="20"/>
    </row>
    <row r="139" spans="1:20" ht="21.75" customHeight="1" x14ac:dyDescent="0.25">
      <c r="A139" s="16" t="s">
        <v>163</v>
      </c>
      <c r="B139" s="88" t="s">
        <v>174</v>
      </c>
      <c r="C139" s="5">
        <v>95</v>
      </c>
      <c r="D139" s="5">
        <v>5</v>
      </c>
      <c r="E139" s="113"/>
      <c r="F139" s="117">
        <v>5000</v>
      </c>
      <c r="G139" s="117">
        <v>263</v>
      </c>
      <c r="H139" s="28"/>
      <c r="I139" s="28"/>
      <c r="J139" s="28"/>
      <c r="K139" s="28"/>
      <c r="L139" s="28">
        <v>0</v>
      </c>
      <c r="M139" s="28">
        <v>0</v>
      </c>
      <c r="N139" s="19"/>
      <c r="O139" s="19">
        <v>50000</v>
      </c>
      <c r="P139" s="19">
        <v>2632</v>
      </c>
      <c r="Q139" s="117"/>
      <c r="R139" s="117"/>
      <c r="S139" s="117"/>
      <c r="T139" s="20"/>
    </row>
    <row r="140" spans="1:20" ht="31.5" customHeight="1" x14ac:dyDescent="0.25">
      <c r="A140" s="16"/>
      <c r="B140" s="17" t="s">
        <v>175</v>
      </c>
      <c r="C140" s="5"/>
      <c r="D140" s="5"/>
      <c r="E140" s="113"/>
      <c r="F140" s="117"/>
      <c r="G140" s="117">
        <v>1400</v>
      </c>
      <c r="H140" s="28"/>
      <c r="I140" s="28"/>
      <c r="J140" s="28"/>
      <c r="K140" s="28"/>
      <c r="L140" s="28"/>
      <c r="M140" s="28">
        <v>0</v>
      </c>
      <c r="N140" s="19"/>
      <c r="O140" s="19"/>
      <c r="P140" s="19">
        <v>1400</v>
      </c>
      <c r="Q140" s="117"/>
      <c r="R140" s="117"/>
      <c r="S140" s="117">
        <v>1400</v>
      </c>
      <c r="T140" s="20"/>
    </row>
    <row r="141" spans="1:20" s="94" customFormat="1" ht="31.5" customHeight="1" x14ac:dyDescent="0.25">
      <c r="A141" s="90"/>
      <c r="B141" s="89" t="s">
        <v>176</v>
      </c>
      <c r="C141" s="91"/>
      <c r="D141" s="91"/>
      <c r="E141" s="115">
        <f>E142+E143+E144+E145+E146</f>
        <v>0</v>
      </c>
      <c r="F141" s="115">
        <f>F142+F143+F144+F145+F146</f>
        <v>350</v>
      </c>
      <c r="G141" s="115">
        <f>G142+G143+G144+G145+G146</f>
        <v>106216.6</v>
      </c>
      <c r="H141" s="92"/>
      <c r="I141" s="92"/>
      <c r="J141" s="92"/>
      <c r="K141" s="92"/>
      <c r="L141" s="91">
        <f t="shared" ref="L141:S141" si="42">L142+L143+L144+L145+L146</f>
        <v>350</v>
      </c>
      <c r="M141" s="91">
        <f t="shared" si="42"/>
        <v>59357.4</v>
      </c>
      <c r="N141" s="132">
        <f t="shared" si="42"/>
        <v>0</v>
      </c>
      <c r="O141" s="132">
        <f t="shared" si="42"/>
        <v>0</v>
      </c>
      <c r="P141" s="132">
        <f t="shared" si="42"/>
        <v>116464.6</v>
      </c>
      <c r="Q141" s="115">
        <f t="shared" si="42"/>
        <v>0</v>
      </c>
      <c r="R141" s="115">
        <f t="shared" si="42"/>
        <v>0</v>
      </c>
      <c r="S141" s="115">
        <f t="shared" si="42"/>
        <v>130215.3</v>
      </c>
      <c r="T141" s="93"/>
    </row>
    <row r="142" spans="1:20" ht="60" customHeight="1" x14ac:dyDescent="0.25">
      <c r="A142" s="16" t="s">
        <v>177</v>
      </c>
      <c r="B142" s="17" t="s">
        <v>178</v>
      </c>
      <c r="C142" s="5"/>
      <c r="D142" s="5"/>
      <c r="E142" s="113"/>
      <c r="F142" s="117">
        <v>350</v>
      </c>
      <c r="G142" s="117">
        <v>51706.2</v>
      </c>
      <c r="H142" s="28"/>
      <c r="I142" s="28"/>
      <c r="J142" s="28"/>
      <c r="K142" s="28"/>
      <c r="L142" s="28">
        <v>350</v>
      </c>
      <c r="M142" s="28">
        <v>30105.200000000001</v>
      </c>
      <c r="N142" s="19"/>
      <c r="O142" s="19"/>
      <c r="P142" s="19">
        <v>56685.599999999999</v>
      </c>
      <c r="Q142" s="117"/>
      <c r="R142" s="117"/>
      <c r="S142" s="117">
        <v>62504.800000000003</v>
      </c>
      <c r="T142" s="20"/>
    </row>
    <row r="143" spans="1:20" ht="33.75" customHeight="1" x14ac:dyDescent="0.25">
      <c r="A143" s="16"/>
      <c r="B143" s="17" t="s">
        <v>179</v>
      </c>
      <c r="C143" s="5"/>
      <c r="D143" s="5"/>
      <c r="E143" s="113"/>
      <c r="F143" s="117"/>
      <c r="G143" s="117"/>
      <c r="H143" s="28"/>
      <c r="I143" s="28"/>
      <c r="J143" s="28"/>
      <c r="K143" s="28"/>
      <c r="L143" s="28"/>
      <c r="M143" s="28"/>
      <c r="N143" s="19"/>
      <c r="O143" s="19"/>
      <c r="P143" s="19"/>
      <c r="Q143" s="117"/>
      <c r="R143" s="117"/>
      <c r="S143" s="117"/>
      <c r="T143" s="20"/>
    </row>
    <row r="144" spans="1:20" ht="33.75" customHeight="1" x14ac:dyDescent="0.25">
      <c r="A144" s="16" t="s">
        <v>181</v>
      </c>
      <c r="B144" s="17" t="s">
        <v>180</v>
      </c>
      <c r="C144" s="5"/>
      <c r="D144" s="5"/>
      <c r="E144" s="113"/>
      <c r="F144" s="117"/>
      <c r="G144" s="117">
        <v>51005.4</v>
      </c>
      <c r="H144" s="28"/>
      <c r="I144" s="28"/>
      <c r="J144" s="28"/>
      <c r="K144" s="28"/>
      <c r="L144" s="28"/>
      <c r="M144" s="28">
        <v>29152.2</v>
      </c>
      <c r="N144" s="19"/>
      <c r="O144" s="19"/>
      <c r="P144" s="19">
        <v>57129</v>
      </c>
      <c r="Q144" s="117"/>
      <c r="R144" s="117"/>
      <c r="S144" s="117">
        <v>64355.5</v>
      </c>
      <c r="T144" s="20"/>
    </row>
    <row r="145" spans="1:20" ht="46.5" customHeight="1" x14ac:dyDescent="0.25">
      <c r="A145" s="16"/>
      <c r="B145" s="17" t="s">
        <v>182</v>
      </c>
      <c r="C145" s="5"/>
      <c r="D145" s="5"/>
      <c r="E145" s="113"/>
      <c r="F145" s="117"/>
      <c r="G145" s="117">
        <v>2805</v>
      </c>
      <c r="H145" s="28"/>
      <c r="I145" s="28"/>
      <c r="J145" s="28"/>
      <c r="K145" s="28"/>
      <c r="L145" s="28"/>
      <c r="M145" s="28">
        <v>100</v>
      </c>
      <c r="N145" s="19"/>
      <c r="O145" s="19"/>
      <c r="P145" s="19">
        <v>1950</v>
      </c>
      <c r="Q145" s="117"/>
      <c r="R145" s="117"/>
      <c r="S145" s="117">
        <v>2655</v>
      </c>
      <c r="T145" s="20"/>
    </row>
    <row r="146" spans="1:20" ht="46.5" customHeight="1" x14ac:dyDescent="0.25">
      <c r="A146" s="16"/>
      <c r="B146" s="17" t="s">
        <v>183</v>
      </c>
      <c r="C146" s="5"/>
      <c r="D146" s="5"/>
      <c r="E146" s="113"/>
      <c r="F146" s="117"/>
      <c r="G146" s="117">
        <v>700</v>
      </c>
      <c r="H146" s="28"/>
      <c r="I146" s="28"/>
      <c r="J146" s="28"/>
      <c r="K146" s="28"/>
      <c r="L146" s="28"/>
      <c r="M146" s="28">
        <v>0</v>
      </c>
      <c r="N146" s="19"/>
      <c r="O146" s="19"/>
      <c r="P146" s="19">
        <v>700</v>
      </c>
      <c r="Q146" s="117"/>
      <c r="R146" s="117"/>
      <c r="S146" s="117">
        <v>700</v>
      </c>
      <c r="T146" s="20"/>
    </row>
    <row r="147" spans="1:20" s="94" customFormat="1" ht="30" x14ac:dyDescent="0.25">
      <c r="A147" s="90"/>
      <c r="B147" s="85" t="s">
        <v>184</v>
      </c>
      <c r="C147" s="91"/>
      <c r="D147" s="91"/>
      <c r="E147" s="115">
        <f>E148+E149+E150</f>
        <v>0</v>
      </c>
      <c r="F147" s="115">
        <f>F148+F149+F150</f>
        <v>0</v>
      </c>
      <c r="G147" s="115">
        <f>G148+G149+G150</f>
        <v>550</v>
      </c>
      <c r="H147" s="92">
        <v>903.1</v>
      </c>
      <c r="I147" s="97" t="e">
        <f>H147/C147*D147</f>
        <v>#DIV/0!</v>
      </c>
      <c r="J147" s="92">
        <v>1079.4000000000001</v>
      </c>
      <c r="K147" s="97" t="e">
        <f>J147/C147*D147</f>
        <v>#DIV/0!</v>
      </c>
      <c r="L147" s="91">
        <f t="shared" ref="L147:S147" si="43">L148+L149+L150</f>
        <v>0</v>
      </c>
      <c r="M147" s="91">
        <f t="shared" si="43"/>
        <v>0</v>
      </c>
      <c r="N147" s="132">
        <f t="shared" si="43"/>
        <v>0</v>
      </c>
      <c r="O147" s="132">
        <f t="shared" si="43"/>
        <v>0</v>
      </c>
      <c r="P147" s="132">
        <f t="shared" si="43"/>
        <v>590</v>
      </c>
      <c r="Q147" s="115">
        <f t="shared" si="43"/>
        <v>0</v>
      </c>
      <c r="R147" s="115">
        <f t="shared" si="43"/>
        <v>0</v>
      </c>
      <c r="S147" s="115">
        <f t="shared" si="43"/>
        <v>620</v>
      </c>
      <c r="T147" s="91"/>
    </row>
    <row r="148" spans="1:20" ht="38.25" customHeight="1" x14ac:dyDescent="0.25">
      <c r="A148" s="16"/>
      <c r="B148" s="95" t="s">
        <v>185</v>
      </c>
      <c r="C148" s="5"/>
      <c r="D148" s="5"/>
      <c r="E148" s="113"/>
      <c r="F148" s="113"/>
      <c r="G148" s="113"/>
      <c r="H148" s="5"/>
      <c r="I148" s="5"/>
      <c r="J148" s="5"/>
      <c r="K148" s="5"/>
      <c r="L148" s="5"/>
      <c r="M148" s="5"/>
      <c r="N148" s="19"/>
      <c r="O148" s="19"/>
      <c r="P148" s="19"/>
      <c r="Q148" s="117"/>
      <c r="R148" s="117"/>
      <c r="S148" s="117"/>
      <c r="T148" s="5"/>
    </row>
    <row r="149" spans="1:20" ht="45" customHeight="1" x14ac:dyDescent="0.25">
      <c r="A149" s="16"/>
      <c r="B149" s="31" t="s">
        <v>186</v>
      </c>
      <c r="C149" s="5"/>
      <c r="D149" s="5"/>
      <c r="E149" s="113"/>
      <c r="F149" s="117"/>
      <c r="G149" s="117"/>
      <c r="H149" s="18"/>
      <c r="I149" s="18"/>
      <c r="J149" s="18"/>
      <c r="K149" s="18"/>
      <c r="L149" s="18"/>
      <c r="M149" s="29"/>
      <c r="N149" s="19"/>
      <c r="O149" s="19"/>
      <c r="P149" s="19"/>
      <c r="Q149" s="117"/>
      <c r="R149" s="117"/>
      <c r="S149" s="117"/>
      <c r="T149" s="20"/>
    </row>
    <row r="150" spans="1:20" ht="47.25" customHeight="1" x14ac:dyDescent="0.25">
      <c r="A150" s="16"/>
      <c r="B150" s="31" t="s">
        <v>187</v>
      </c>
      <c r="C150" s="5"/>
      <c r="D150" s="5"/>
      <c r="E150" s="113"/>
      <c r="F150" s="117"/>
      <c r="G150" s="117">
        <v>550</v>
      </c>
      <c r="H150" s="18"/>
      <c r="I150" s="18"/>
      <c r="J150" s="18"/>
      <c r="K150" s="18"/>
      <c r="L150" s="18"/>
      <c r="M150" s="29">
        <v>0</v>
      </c>
      <c r="N150" s="19"/>
      <c r="O150" s="19"/>
      <c r="P150" s="19">
        <v>590</v>
      </c>
      <c r="Q150" s="117"/>
      <c r="R150" s="117"/>
      <c r="S150" s="117">
        <v>620</v>
      </c>
      <c r="T150" s="20"/>
    </row>
    <row r="151" spans="1:20" s="94" customFormat="1" ht="29.25" customHeight="1" x14ac:dyDescent="0.25">
      <c r="A151" s="90"/>
      <c r="B151" s="89" t="s">
        <v>191</v>
      </c>
      <c r="C151" s="91"/>
      <c r="D151" s="91"/>
      <c r="E151" s="115">
        <f>E152+E153</f>
        <v>0</v>
      </c>
      <c r="F151" s="115">
        <f>F152+F153</f>
        <v>0</v>
      </c>
      <c r="G151" s="115">
        <f>G152+G153</f>
        <v>11024.96</v>
      </c>
      <c r="H151" s="96"/>
      <c r="I151" s="96"/>
      <c r="J151" s="96"/>
      <c r="K151" s="96"/>
      <c r="L151" s="91">
        <f t="shared" ref="L151:S151" si="44">L152+L153</f>
        <v>0</v>
      </c>
      <c r="M151" s="91">
        <f t="shared" si="44"/>
        <v>6398.2</v>
      </c>
      <c r="N151" s="132">
        <f t="shared" si="44"/>
        <v>0</v>
      </c>
      <c r="O151" s="132">
        <f t="shared" si="44"/>
        <v>0</v>
      </c>
      <c r="P151" s="132">
        <f t="shared" si="44"/>
        <v>10974.96</v>
      </c>
      <c r="Q151" s="115">
        <f t="shared" si="44"/>
        <v>0</v>
      </c>
      <c r="R151" s="115">
        <f t="shared" si="44"/>
        <v>0</v>
      </c>
      <c r="S151" s="115">
        <f t="shared" si="44"/>
        <v>11054.96</v>
      </c>
      <c r="T151" s="93"/>
    </row>
    <row r="152" spans="1:20" ht="62.25" customHeight="1" x14ac:dyDescent="0.25">
      <c r="A152" s="16" t="s">
        <v>193</v>
      </c>
      <c r="B152" s="17" t="s">
        <v>188</v>
      </c>
      <c r="C152" s="5"/>
      <c r="D152" s="5"/>
      <c r="E152" s="113"/>
      <c r="F152" s="117">
        <v>0</v>
      </c>
      <c r="G152" s="117">
        <v>10854.96</v>
      </c>
      <c r="H152" s="18"/>
      <c r="I152" s="18"/>
      <c r="J152" s="18"/>
      <c r="K152" s="18"/>
      <c r="L152" s="18"/>
      <c r="M152" s="18">
        <v>6398.2</v>
      </c>
      <c r="N152" s="19"/>
      <c r="O152" s="19"/>
      <c r="P152" s="19">
        <v>10854.96</v>
      </c>
      <c r="Q152" s="117"/>
      <c r="R152" s="117"/>
      <c r="S152" s="117">
        <v>10854.96</v>
      </c>
      <c r="T152" s="20"/>
    </row>
    <row r="153" spans="1:20" ht="33" customHeight="1" x14ac:dyDescent="0.25">
      <c r="A153" s="86"/>
      <c r="B153" s="31" t="s">
        <v>189</v>
      </c>
      <c r="C153" s="5"/>
      <c r="D153" s="5"/>
      <c r="E153" s="113"/>
      <c r="F153" s="117"/>
      <c r="G153" s="117">
        <v>170</v>
      </c>
      <c r="H153" s="18"/>
      <c r="I153" s="18"/>
      <c r="J153" s="18"/>
      <c r="K153" s="18"/>
      <c r="L153" s="18"/>
      <c r="M153" s="18">
        <v>0</v>
      </c>
      <c r="N153" s="19"/>
      <c r="O153" s="19"/>
      <c r="P153" s="19">
        <v>120</v>
      </c>
      <c r="Q153" s="117"/>
      <c r="R153" s="117"/>
      <c r="S153" s="117">
        <v>200</v>
      </c>
      <c r="T153" s="20"/>
    </row>
    <row r="154" spans="1:20" s="94" customFormat="1" ht="33" customHeight="1" x14ac:dyDescent="0.25">
      <c r="A154" s="90"/>
      <c r="B154" s="89" t="s">
        <v>190</v>
      </c>
      <c r="C154" s="91"/>
      <c r="D154" s="91"/>
      <c r="E154" s="115">
        <f>E155+E156</f>
        <v>0</v>
      </c>
      <c r="F154" s="115">
        <f>F155+F156</f>
        <v>0</v>
      </c>
      <c r="G154" s="115">
        <f>G155+G156</f>
        <v>3697</v>
      </c>
      <c r="H154" s="96"/>
      <c r="I154" s="96"/>
      <c r="J154" s="96"/>
      <c r="K154" s="96"/>
      <c r="L154" s="91">
        <f t="shared" ref="L154:S154" si="45">L155+L156</f>
        <v>0</v>
      </c>
      <c r="M154" s="91">
        <f t="shared" si="45"/>
        <v>1897</v>
      </c>
      <c r="N154" s="132">
        <f t="shared" si="45"/>
        <v>0</v>
      </c>
      <c r="O154" s="132">
        <f t="shared" si="45"/>
        <v>0</v>
      </c>
      <c r="P154" s="132">
        <f t="shared" si="45"/>
        <v>0</v>
      </c>
      <c r="Q154" s="115">
        <f t="shared" si="45"/>
        <v>0</v>
      </c>
      <c r="R154" s="115">
        <f t="shared" si="45"/>
        <v>0</v>
      </c>
      <c r="S154" s="115">
        <f t="shared" si="45"/>
        <v>0</v>
      </c>
      <c r="T154" s="93"/>
    </row>
    <row r="155" spans="1:20" ht="46.5" customHeight="1" x14ac:dyDescent="0.25">
      <c r="A155" s="16"/>
      <c r="B155" s="17" t="s">
        <v>192</v>
      </c>
      <c r="C155" s="5"/>
      <c r="D155" s="5"/>
      <c r="E155" s="113"/>
      <c r="F155" s="117"/>
      <c r="G155" s="117">
        <v>1749.5</v>
      </c>
      <c r="H155" s="18"/>
      <c r="I155" s="18"/>
      <c r="J155" s="18"/>
      <c r="K155" s="18"/>
      <c r="L155" s="18"/>
      <c r="M155" s="18">
        <v>1749.5</v>
      </c>
      <c r="N155" s="19"/>
      <c r="O155" s="19"/>
      <c r="P155" s="19"/>
      <c r="Q155" s="117"/>
      <c r="R155" s="117"/>
      <c r="S155" s="117"/>
      <c r="T155" s="20"/>
    </row>
    <row r="156" spans="1:20" ht="34.5" customHeight="1" x14ac:dyDescent="0.25">
      <c r="A156" s="16"/>
      <c r="B156" s="17" t="s">
        <v>194</v>
      </c>
      <c r="C156" s="5"/>
      <c r="D156" s="5"/>
      <c r="E156" s="113"/>
      <c r="F156" s="117"/>
      <c r="G156" s="117">
        <v>1947.5</v>
      </c>
      <c r="H156" s="18"/>
      <c r="I156" s="18"/>
      <c r="J156" s="18"/>
      <c r="K156" s="18"/>
      <c r="L156" s="18"/>
      <c r="M156" s="18">
        <v>147.5</v>
      </c>
      <c r="N156" s="19"/>
      <c r="O156" s="19"/>
      <c r="P156" s="19"/>
      <c r="Q156" s="117"/>
      <c r="R156" s="117"/>
      <c r="S156" s="117"/>
      <c r="T156" s="20"/>
    </row>
    <row r="157" spans="1:20" s="47" customFormat="1" ht="42.75" x14ac:dyDescent="0.2">
      <c r="A157" s="41" t="s">
        <v>63</v>
      </c>
      <c r="B157" s="87" t="s">
        <v>264</v>
      </c>
      <c r="C157" s="43"/>
      <c r="D157" s="43"/>
      <c r="E157" s="114">
        <f>E158+E164+E166</f>
        <v>0</v>
      </c>
      <c r="F157" s="114">
        <f>F158+F164+F166</f>
        <v>0</v>
      </c>
      <c r="G157" s="114">
        <f>G158+G164+G166</f>
        <v>150907.70000000001</v>
      </c>
      <c r="H157" s="12" t="e">
        <f>#REF!+#REF!+#REF!</f>
        <v>#REF!</v>
      </c>
      <c r="I157" s="12" t="e">
        <f>#REF!+#REF!+#REF!</f>
        <v>#REF!</v>
      </c>
      <c r="J157" s="12" t="e">
        <f>#REF!+#REF!+#REF!</f>
        <v>#REF!</v>
      </c>
      <c r="K157" s="12" t="e">
        <f>#REF!+#REF!</f>
        <v>#REF!</v>
      </c>
      <c r="L157" s="114">
        <f t="shared" ref="L157:S157" si="46">L158+L164+L166</f>
        <v>0</v>
      </c>
      <c r="M157" s="114">
        <f t="shared" si="46"/>
        <v>139775.9</v>
      </c>
      <c r="N157" s="37">
        <f t="shared" si="46"/>
        <v>0</v>
      </c>
      <c r="O157" s="37">
        <f t="shared" si="46"/>
        <v>0</v>
      </c>
      <c r="P157" s="37">
        <f t="shared" si="46"/>
        <v>156318.20000000001</v>
      </c>
      <c r="Q157" s="114">
        <f t="shared" si="46"/>
        <v>0</v>
      </c>
      <c r="R157" s="114">
        <f t="shared" si="46"/>
        <v>0</v>
      </c>
      <c r="S157" s="114">
        <f t="shared" si="46"/>
        <v>158709.70000000001</v>
      </c>
      <c r="T157" s="46"/>
    </row>
    <row r="158" spans="1:20" s="47" customFormat="1" ht="45" x14ac:dyDescent="0.2">
      <c r="A158" s="41"/>
      <c r="B158" s="85" t="s">
        <v>265</v>
      </c>
      <c r="C158" s="43"/>
      <c r="D158" s="43"/>
      <c r="E158" s="114">
        <f>E159+E160+E161+E162+E163</f>
        <v>0</v>
      </c>
      <c r="F158" s="114">
        <f>F159+F160+F161+F162+F163</f>
        <v>0</v>
      </c>
      <c r="G158" s="114">
        <f>G159+G160+G161+G162+G163</f>
        <v>26052.2</v>
      </c>
      <c r="H158" s="12"/>
      <c r="I158" s="12"/>
      <c r="J158" s="12"/>
      <c r="K158" s="12"/>
      <c r="L158" s="114">
        <f t="shared" ref="L158:S158" si="47">L159+L160+L161+L162+L163</f>
        <v>0</v>
      </c>
      <c r="M158" s="114">
        <f t="shared" si="47"/>
        <v>14920.4</v>
      </c>
      <c r="N158" s="37">
        <f t="shared" si="47"/>
        <v>0</v>
      </c>
      <c r="O158" s="37">
        <f t="shared" si="47"/>
        <v>0</v>
      </c>
      <c r="P158" s="37">
        <f t="shared" si="47"/>
        <v>25812.2</v>
      </c>
      <c r="Q158" s="114">
        <f t="shared" si="47"/>
        <v>0</v>
      </c>
      <c r="R158" s="114">
        <f t="shared" si="47"/>
        <v>0</v>
      </c>
      <c r="S158" s="114">
        <f t="shared" si="47"/>
        <v>25812.2</v>
      </c>
      <c r="T158" s="46"/>
    </row>
    <row r="159" spans="1:20" s="47" customFormat="1" ht="45" x14ac:dyDescent="0.2">
      <c r="A159" s="41"/>
      <c r="B159" s="31" t="s">
        <v>266</v>
      </c>
      <c r="C159" s="43"/>
      <c r="D159" s="43"/>
      <c r="E159" s="114"/>
      <c r="F159" s="116"/>
      <c r="G159" s="116"/>
      <c r="H159" s="12"/>
      <c r="I159" s="12"/>
      <c r="J159" s="12"/>
      <c r="K159" s="12"/>
      <c r="L159" s="12"/>
      <c r="M159" s="12"/>
      <c r="N159" s="13"/>
      <c r="O159" s="13"/>
      <c r="P159" s="13"/>
      <c r="Q159" s="116"/>
      <c r="R159" s="116"/>
      <c r="S159" s="116"/>
      <c r="T159" s="46"/>
    </row>
    <row r="160" spans="1:20" s="47" customFormat="1" ht="45" x14ac:dyDescent="0.2">
      <c r="A160" s="41"/>
      <c r="B160" s="31" t="s">
        <v>267</v>
      </c>
      <c r="C160" s="43"/>
      <c r="D160" s="43"/>
      <c r="E160" s="114"/>
      <c r="F160" s="116"/>
      <c r="G160" s="116"/>
      <c r="H160" s="12"/>
      <c r="I160" s="12"/>
      <c r="J160" s="12"/>
      <c r="K160" s="12"/>
      <c r="L160" s="12"/>
      <c r="M160" s="12"/>
      <c r="N160" s="13"/>
      <c r="O160" s="13"/>
      <c r="P160" s="13"/>
      <c r="Q160" s="116"/>
      <c r="R160" s="116"/>
      <c r="S160" s="116"/>
      <c r="T160" s="46"/>
    </row>
    <row r="161" spans="1:20" s="47" customFormat="1" ht="45" x14ac:dyDescent="0.2">
      <c r="A161" s="41"/>
      <c r="B161" s="31" t="s">
        <v>268</v>
      </c>
      <c r="C161" s="43"/>
      <c r="D161" s="43"/>
      <c r="E161" s="114"/>
      <c r="F161" s="116"/>
      <c r="G161" s="116"/>
      <c r="H161" s="12"/>
      <c r="I161" s="12"/>
      <c r="J161" s="12"/>
      <c r="K161" s="12"/>
      <c r="L161" s="12"/>
      <c r="M161" s="12"/>
      <c r="N161" s="13"/>
      <c r="O161" s="13"/>
      <c r="P161" s="13"/>
      <c r="Q161" s="116"/>
      <c r="R161" s="116"/>
      <c r="S161" s="116"/>
      <c r="T161" s="46"/>
    </row>
    <row r="162" spans="1:20" s="47" customFormat="1" ht="75" x14ac:dyDescent="0.2">
      <c r="A162" s="41"/>
      <c r="B162" s="31" t="s">
        <v>269</v>
      </c>
      <c r="C162" s="43"/>
      <c r="D162" s="43"/>
      <c r="E162" s="114"/>
      <c r="F162" s="116"/>
      <c r="G162" s="116"/>
      <c r="H162" s="12"/>
      <c r="I162" s="12"/>
      <c r="J162" s="12"/>
      <c r="K162" s="12"/>
      <c r="L162" s="12"/>
      <c r="M162" s="12"/>
      <c r="N162" s="13"/>
      <c r="O162" s="13"/>
      <c r="P162" s="13"/>
      <c r="Q162" s="116"/>
      <c r="R162" s="116"/>
      <c r="S162" s="116"/>
      <c r="T162" s="46"/>
    </row>
    <row r="163" spans="1:20" s="47" customFormat="1" ht="30" x14ac:dyDescent="0.2">
      <c r="A163" s="41"/>
      <c r="B163" s="31" t="s">
        <v>270</v>
      </c>
      <c r="C163" s="43"/>
      <c r="D163" s="43"/>
      <c r="E163" s="114"/>
      <c r="F163" s="116"/>
      <c r="G163" s="116">
        <v>26052.2</v>
      </c>
      <c r="H163" s="12"/>
      <c r="I163" s="12"/>
      <c r="J163" s="12"/>
      <c r="K163" s="12"/>
      <c r="L163" s="12"/>
      <c r="M163" s="12">
        <v>14920.4</v>
      </c>
      <c r="N163" s="13"/>
      <c r="O163" s="13"/>
      <c r="P163" s="13">
        <v>25812.2</v>
      </c>
      <c r="Q163" s="116"/>
      <c r="R163" s="116"/>
      <c r="S163" s="116">
        <v>25812.2</v>
      </c>
      <c r="T163" s="46"/>
    </row>
    <row r="164" spans="1:20" s="47" customFormat="1" ht="30" x14ac:dyDescent="0.2">
      <c r="A164" s="41"/>
      <c r="B164" s="85" t="s">
        <v>271</v>
      </c>
      <c r="C164" s="43"/>
      <c r="D164" s="43"/>
      <c r="E164" s="114">
        <f>E165</f>
        <v>0</v>
      </c>
      <c r="F164" s="114">
        <f>F165</f>
        <v>0</v>
      </c>
      <c r="G164" s="114">
        <f>G165</f>
        <v>124855.5</v>
      </c>
      <c r="H164" s="12"/>
      <c r="I164" s="12"/>
      <c r="J164" s="12"/>
      <c r="K164" s="12"/>
      <c r="L164" s="114">
        <f t="shared" ref="L164:S164" si="48">L165</f>
        <v>0</v>
      </c>
      <c r="M164" s="114">
        <f t="shared" si="48"/>
        <v>124855.5</v>
      </c>
      <c r="N164" s="37">
        <f t="shared" si="48"/>
        <v>0</v>
      </c>
      <c r="O164" s="37">
        <f t="shared" si="48"/>
        <v>0</v>
      </c>
      <c r="P164" s="37">
        <f t="shared" si="48"/>
        <v>130506</v>
      </c>
      <c r="Q164" s="114">
        <f t="shared" si="48"/>
        <v>0</v>
      </c>
      <c r="R164" s="114">
        <f t="shared" si="48"/>
        <v>0</v>
      </c>
      <c r="S164" s="114">
        <f t="shared" si="48"/>
        <v>132897.5</v>
      </c>
      <c r="T164" s="46"/>
    </row>
    <row r="165" spans="1:20" s="47" customFormat="1" ht="30" x14ac:dyDescent="0.2">
      <c r="A165" s="41"/>
      <c r="B165" s="31" t="s">
        <v>272</v>
      </c>
      <c r="C165" s="43"/>
      <c r="D165" s="43"/>
      <c r="E165" s="114"/>
      <c r="F165" s="114"/>
      <c r="G165" s="114">
        <v>124855.5</v>
      </c>
      <c r="H165" s="12"/>
      <c r="I165" s="12"/>
      <c r="J165" s="12"/>
      <c r="K165" s="12"/>
      <c r="L165" s="114"/>
      <c r="M165" s="114">
        <v>124855.5</v>
      </c>
      <c r="N165" s="37"/>
      <c r="O165" s="37"/>
      <c r="P165" s="37">
        <v>130506</v>
      </c>
      <c r="Q165" s="114"/>
      <c r="R165" s="114"/>
      <c r="S165" s="114">
        <v>132897.5</v>
      </c>
      <c r="T165" s="46"/>
    </row>
    <row r="166" spans="1:20" s="47" customFormat="1" ht="30" x14ac:dyDescent="0.2">
      <c r="A166" s="41"/>
      <c r="B166" s="85" t="s">
        <v>273</v>
      </c>
      <c r="C166" s="43"/>
      <c r="D166" s="43"/>
      <c r="E166" s="114">
        <f>E167</f>
        <v>0</v>
      </c>
      <c r="F166" s="114">
        <f>F167</f>
        <v>0</v>
      </c>
      <c r="G166" s="114">
        <f>G167</f>
        <v>0</v>
      </c>
      <c r="H166" s="12"/>
      <c r="I166" s="12"/>
      <c r="J166" s="12"/>
      <c r="K166" s="12"/>
      <c r="L166" s="114">
        <f t="shared" ref="L166:S166" si="49">L167</f>
        <v>0</v>
      </c>
      <c r="M166" s="114">
        <f t="shared" si="49"/>
        <v>0</v>
      </c>
      <c r="N166" s="37">
        <f t="shared" si="49"/>
        <v>0</v>
      </c>
      <c r="O166" s="37">
        <f t="shared" si="49"/>
        <v>0</v>
      </c>
      <c r="P166" s="37">
        <f t="shared" si="49"/>
        <v>0</v>
      </c>
      <c r="Q166" s="114">
        <f t="shared" si="49"/>
        <v>0</v>
      </c>
      <c r="R166" s="114">
        <f t="shared" si="49"/>
        <v>0</v>
      </c>
      <c r="S166" s="114">
        <f t="shared" si="49"/>
        <v>0</v>
      </c>
      <c r="T166" s="46"/>
    </row>
    <row r="167" spans="1:20" s="47" customFormat="1" ht="30" x14ac:dyDescent="0.2">
      <c r="A167" s="41"/>
      <c r="B167" s="31" t="s">
        <v>274</v>
      </c>
      <c r="C167" s="43"/>
      <c r="D167" s="43"/>
      <c r="E167" s="114"/>
      <c r="F167" s="116"/>
      <c r="G167" s="116"/>
      <c r="H167" s="12"/>
      <c r="I167" s="12"/>
      <c r="J167" s="12"/>
      <c r="K167" s="12"/>
      <c r="L167" s="12"/>
      <c r="M167" s="12"/>
      <c r="N167" s="13"/>
      <c r="O167" s="13"/>
      <c r="P167" s="13"/>
      <c r="Q167" s="116"/>
      <c r="R167" s="116"/>
      <c r="S167" s="116"/>
      <c r="T167" s="46"/>
    </row>
    <row r="168" spans="1:20" s="47" customFormat="1" ht="57" x14ac:dyDescent="0.2">
      <c r="A168" s="41" t="s">
        <v>64</v>
      </c>
      <c r="B168" s="87" t="s">
        <v>65</v>
      </c>
      <c r="C168" s="43"/>
      <c r="D168" s="43"/>
      <c r="E168" s="114">
        <f>E169+E170+E171+E172</f>
        <v>0</v>
      </c>
      <c r="F168" s="114">
        <f>F169+F170+F171+F172</f>
        <v>0</v>
      </c>
      <c r="G168" s="114">
        <f>G169+G170+G171+G172</f>
        <v>284383</v>
      </c>
      <c r="H168" s="12"/>
      <c r="I168" s="12"/>
      <c r="J168" s="12"/>
      <c r="K168" s="12"/>
      <c r="L168" s="114">
        <f t="shared" ref="L168:S168" si="50">L169+L170+L171+L172</f>
        <v>0</v>
      </c>
      <c r="M168" s="114">
        <f t="shared" si="50"/>
        <v>284383</v>
      </c>
      <c r="N168" s="37">
        <f t="shared" si="50"/>
        <v>0</v>
      </c>
      <c r="O168" s="37">
        <f t="shared" si="50"/>
        <v>0</v>
      </c>
      <c r="P168" s="37">
        <f t="shared" si="50"/>
        <v>285515.89999999997</v>
      </c>
      <c r="Q168" s="114">
        <f t="shared" si="50"/>
        <v>0</v>
      </c>
      <c r="R168" s="114">
        <f t="shared" si="50"/>
        <v>0</v>
      </c>
      <c r="S168" s="114">
        <f t="shared" si="50"/>
        <v>299056</v>
      </c>
      <c r="T168" s="46"/>
    </row>
    <row r="169" spans="1:20" s="47" customFormat="1" ht="60" x14ac:dyDescent="0.2">
      <c r="A169" s="41"/>
      <c r="B169" s="31" t="s">
        <v>260</v>
      </c>
      <c r="C169" s="43"/>
      <c r="D169" s="43"/>
      <c r="E169" s="114"/>
      <c r="F169" s="116"/>
      <c r="G169" s="116">
        <v>267717</v>
      </c>
      <c r="H169" s="12"/>
      <c r="I169" s="12"/>
      <c r="J169" s="12"/>
      <c r="K169" s="12"/>
      <c r="L169" s="12"/>
      <c r="M169" s="12">
        <v>267717</v>
      </c>
      <c r="N169" s="13"/>
      <c r="O169" s="13"/>
      <c r="P169" s="13">
        <v>274304.3</v>
      </c>
      <c r="Q169" s="116"/>
      <c r="R169" s="116"/>
      <c r="S169" s="116">
        <v>284991.59999999998</v>
      </c>
      <c r="T169" s="46"/>
    </row>
    <row r="170" spans="1:20" s="47" customFormat="1" ht="30.75" customHeight="1" x14ac:dyDescent="0.2">
      <c r="A170" s="41"/>
      <c r="B170" s="31" t="s">
        <v>261</v>
      </c>
      <c r="C170" s="43"/>
      <c r="D170" s="43"/>
      <c r="E170" s="114"/>
      <c r="F170" s="116"/>
      <c r="G170" s="116">
        <v>14666</v>
      </c>
      <c r="H170" s="12"/>
      <c r="I170" s="12"/>
      <c r="J170" s="12"/>
      <c r="K170" s="12"/>
      <c r="L170" s="12"/>
      <c r="M170" s="12">
        <v>14666</v>
      </c>
      <c r="N170" s="13"/>
      <c r="O170" s="13"/>
      <c r="P170" s="13">
        <v>11211.6</v>
      </c>
      <c r="Q170" s="116"/>
      <c r="R170" s="116"/>
      <c r="S170" s="116">
        <v>14064.4</v>
      </c>
      <c r="T170" s="46"/>
    </row>
    <row r="171" spans="1:20" s="47" customFormat="1" ht="90" x14ac:dyDescent="0.2">
      <c r="A171" s="41"/>
      <c r="B171" s="31" t="s">
        <v>262</v>
      </c>
      <c r="C171" s="43"/>
      <c r="D171" s="43"/>
      <c r="E171" s="114"/>
      <c r="F171" s="116"/>
      <c r="G171" s="116">
        <v>1000</v>
      </c>
      <c r="H171" s="12"/>
      <c r="I171" s="12"/>
      <c r="J171" s="12"/>
      <c r="K171" s="12"/>
      <c r="L171" s="12"/>
      <c r="M171" s="12">
        <v>1000</v>
      </c>
      <c r="N171" s="13"/>
      <c r="O171" s="13"/>
      <c r="P171" s="13">
        <v>0</v>
      </c>
      <c r="Q171" s="116"/>
      <c r="R171" s="116"/>
      <c r="S171" s="116"/>
      <c r="T171" s="46"/>
    </row>
    <row r="172" spans="1:20" s="47" customFormat="1" ht="45" x14ac:dyDescent="0.2">
      <c r="A172" s="41"/>
      <c r="B172" s="31" t="s">
        <v>263</v>
      </c>
      <c r="C172" s="43"/>
      <c r="D172" s="43"/>
      <c r="E172" s="114"/>
      <c r="F172" s="116"/>
      <c r="G172" s="116">
        <v>1000</v>
      </c>
      <c r="H172" s="12"/>
      <c r="I172" s="12"/>
      <c r="J172" s="12"/>
      <c r="K172" s="12"/>
      <c r="L172" s="12"/>
      <c r="M172" s="12">
        <v>1000</v>
      </c>
      <c r="N172" s="13"/>
      <c r="O172" s="13"/>
      <c r="P172" s="13">
        <v>0</v>
      </c>
      <c r="Q172" s="116"/>
      <c r="R172" s="116"/>
      <c r="S172" s="116"/>
      <c r="T172" s="46"/>
    </row>
    <row r="173" spans="1:20" s="15" customFormat="1" ht="28.5" x14ac:dyDescent="0.2">
      <c r="A173" s="8" t="s">
        <v>66</v>
      </c>
      <c r="B173" s="87" t="s">
        <v>67</v>
      </c>
      <c r="C173" s="10"/>
      <c r="D173" s="10"/>
      <c r="E173" s="114">
        <f>E174+E177+E181</f>
        <v>0</v>
      </c>
      <c r="F173" s="114">
        <f>F174+F177+F181</f>
        <v>23723.4</v>
      </c>
      <c r="G173" s="116">
        <f>G174+G177+G181</f>
        <v>132821.1</v>
      </c>
      <c r="H173" s="12" t="e">
        <f>#REF!</f>
        <v>#REF!</v>
      </c>
      <c r="I173" s="12" t="e">
        <f>#REF!</f>
        <v>#REF!</v>
      </c>
      <c r="J173" s="12" t="e">
        <f>#REF!</f>
        <v>#REF!</v>
      </c>
      <c r="K173" s="12" t="e">
        <f>#REF!</f>
        <v>#REF!</v>
      </c>
      <c r="L173" s="114">
        <f t="shared" ref="L173:T173" si="51">L174+L177+L181</f>
        <v>23723.4</v>
      </c>
      <c r="M173" s="114">
        <f t="shared" si="51"/>
        <v>61726.3</v>
      </c>
      <c r="N173" s="37">
        <f t="shared" si="51"/>
        <v>0</v>
      </c>
      <c r="O173" s="37">
        <f t="shared" si="51"/>
        <v>60997.8</v>
      </c>
      <c r="P173" s="37">
        <f t="shared" si="51"/>
        <v>142474.59999999998</v>
      </c>
      <c r="Q173" s="114">
        <f t="shared" si="51"/>
        <v>0</v>
      </c>
      <c r="R173" s="114">
        <f t="shared" si="51"/>
        <v>11597.8</v>
      </c>
      <c r="S173" s="114">
        <f t="shared" si="51"/>
        <v>149771</v>
      </c>
      <c r="T173" s="114">
        <f t="shared" si="51"/>
        <v>0</v>
      </c>
    </row>
    <row r="174" spans="1:20" s="15" customFormat="1" x14ac:dyDescent="0.2">
      <c r="A174" s="8"/>
      <c r="B174" s="85" t="s">
        <v>275</v>
      </c>
      <c r="C174" s="10"/>
      <c r="D174" s="10"/>
      <c r="E174" s="114">
        <f>E175+E176</f>
        <v>0</v>
      </c>
      <c r="F174" s="114">
        <f>F175+F176</f>
        <v>23723.4</v>
      </c>
      <c r="G174" s="114">
        <f>G175+G176</f>
        <v>42058.3</v>
      </c>
      <c r="H174" s="12"/>
      <c r="I174" s="12"/>
      <c r="J174" s="12"/>
      <c r="K174" s="12"/>
      <c r="L174" s="114">
        <f t="shared" ref="L174:T174" si="52">L175+L176</f>
        <v>23723.4</v>
      </c>
      <c r="M174" s="114">
        <f t="shared" si="52"/>
        <v>42058.3</v>
      </c>
      <c r="N174" s="37">
        <f t="shared" si="52"/>
        <v>0</v>
      </c>
      <c r="O174" s="37">
        <f t="shared" si="52"/>
        <v>60997.8</v>
      </c>
      <c r="P174" s="37">
        <f t="shared" si="52"/>
        <v>48892.800000000003</v>
      </c>
      <c r="Q174" s="114">
        <f t="shared" si="52"/>
        <v>0</v>
      </c>
      <c r="R174" s="114">
        <f t="shared" si="52"/>
        <v>11597.8</v>
      </c>
      <c r="S174" s="114">
        <f t="shared" si="52"/>
        <v>48892.800000000003</v>
      </c>
      <c r="T174" s="114">
        <f t="shared" si="52"/>
        <v>0</v>
      </c>
    </row>
    <row r="175" spans="1:20" s="15" customFormat="1" ht="30" x14ac:dyDescent="0.2">
      <c r="A175" s="8"/>
      <c r="B175" s="31" t="s">
        <v>276</v>
      </c>
      <c r="C175" s="10"/>
      <c r="D175" s="10"/>
      <c r="E175" s="114"/>
      <c r="F175" s="116">
        <v>12705</v>
      </c>
      <c r="G175" s="116">
        <v>669</v>
      </c>
      <c r="H175" s="12"/>
      <c r="I175" s="12"/>
      <c r="J175" s="12"/>
      <c r="K175" s="12"/>
      <c r="L175" s="12">
        <v>12705</v>
      </c>
      <c r="M175" s="12">
        <v>669</v>
      </c>
      <c r="N175" s="13"/>
      <c r="O175" s="13">
        <v>49400</v>
      </c>
      <c r="P175" s="13">
        <v>2600</v>
      </c>
      <c r="Q175" s="116"/>
      <c r="R175" s="116">
        <v>0</v>
      </c>
      <c r="S175" s="116"/>
      <c r="T175" s="14"/>
    </row>
    <row r="176" spans="1:20" s="15" customFormat="1" ht="45" x14ac:dyDescent="0.2">
      <c r="A176" s="8"/>
      <c r="B176" s="31" t="s">
        <v>277</v>
      </c>
      <c r="C176" s="10"/>
      <c r="D176" s="10"/>
      <c r="E176" s="114"/>
      <c r="F176" s="116">
        <v>11018.4</v>
      </c>
      <c r="G176" s="116">
        <v>41389.300000000003</v>
      </c>
      <c r="H176" s="12"/>
      <c r="I176" s="12"/>
      <c r="J176" s="12"/>
      <c r="K176" s="12"/>
      <c r="L176" s="12">
        <v>11018.4</v>
      </c>
      <c r="M176" s="12">
        <v>41389.300000000003</v>
      </c>
      <c r="N176" s="13"/>
      <c r="O176" s="13">
        <v>11597.8</v>
      </c>
      <c r="P176" s="13">
        <v>46292.800000000003</v>
      </c>
      <c r="Q176" s="116"/>
      <c r="R176" s="116">
        <v>11597.8</v>
      </c>
      <c r="S176" s="116">
        <v>48892.800000000003</v>
      </c>
      <c r="T176" s="14"/>
    </row>
    <row r="177" spans="1:20" s="15" customFormat="1" ht="75" x14ac:dyDescent="0.2">
      <c r="A177" s="8"/>
      <c r="B177" s="85" t="s">
        <v>278</v>
      </c>
      <c r="C177" s="10"/>
      <c r="D177" s="10"/>
      <c r="E177" s="114">
        <f>E178+E179+E180</f>
        <v>0</v>
      </c>
      <c r="F177" s="114">
        <f>F178+F179+F180</f>
        <v>0</v>
      </c>
      <c r="G177" s="116">
        <f>G178+G179+G180</f>
        <v>83089.3</v>
      </c>
      <c r="H177" s="12"/>
      <c r="I177" s="12"/>
      <c r="J177" s="12"/>
      <c r="K177" s="12"/>
      <c r="L177" s="114">
        <f t="shared" ref="L177:S177" si="53">L178+L179+L180</f>
        <v>0</v>
      </c>
      <c r="M177" s="114">
        <f t="shared" si="53"/>
        <v>15063.9</v>
      </c>
      <c r="N177" s="37">
        <f t="shared" si="53"/>
        <v>0</v>
      </c>
      <c r="O177" s="37">
        <f t="shared" si="53"/>
        <v>0</v>
      </c>
      <c r="P177" s="37">
        <f t="shared" si="53"/>
        <v>87908.299999999988</v>
      </c>
      <c r="Q177" s="114">
        <f t="shared" si="53"/>
        <v>0</v>
      </c>
      <c r="R177" s="114">
        <f t="shared" si="53"/>
        <v>0</v>
      </c>
      <c r="S177" s="114">
        <f t="shared" si="53"/>
        <v>95204.7</v>
      </c>
      <c r="T177" s="14"/>
    </row>
    <row r="178" spans="1:20" s="15" customFormat="1" ht="30" x14ac:dyDescent="0.2">
      <c r="A178" s="8"/>
      <c r="B178" s="31" t="s">
        <v>279</v>
      </c>
      <c r="C178" s="10"/>
      <c r="D178" s="10"/>
      <c r="E178" s="114"/>
      <c r="F178" s="116"/>
      <c r="G178" s="116">
        <v>12278.1</v>
      </c>
      <c r="H178" s="12"/>
      <c r="I178" s="12"/>
      <c r="J178" s="12"/>
      <c r="K178" s="12"/>
      <c r="L178" s="12"/>
      <c r="M178" s="12">
        <v>3014.6</v>
      </c>
      <c r="N178" s="13"/>
      <c r="O178" s="13"/>
      <c r="P178" s="13">
        <v>12990.1</v>
      </c>
      <c r="Q178" s="116"/>
      <c r="R178" s="116"/>
      <c r="S178" s="116">
        <v>14068.3</v>
      </c>
      <c r="T178" s="14"/>
    </row>
    <row r="179" spans="1:20" s="15" customFormat="1" ht="30" x14ac:dyDescent="0.2">
      <c r="A179" s="8"/>
      <c r="B179" s="31" t="s">
        <v>280</v>
      </c>
      <c r="C179" s="10"/>
      <c r="D179" s="10"/>
      <c r="E179" s="114"/>
      <c r="F179" s="116"/>
      <c r="G179" s="116">
        <v>48197.3</v>
      </c>
      <c r="H179" s="12"/>
      <c r="I179" s="12"/>
      <c r="J179" s="12"/>
      <c r="K179" s="12"/>
      <c r="L179" s="12"/>
      <c r="M179" s="12">
        <v>12049.3</v>
      </c>
      <c r="N179" s="13"/>
      <c r="O179" s="13"/>
      <c r="P179" s="13">
        <v>50992.7</v>
      </c>
      <c r="Q179" s="116"/>
      <c r="R179" s="116"/>
      <c r="S179" s="116">
        <v>55225.1</v>
      </c>
      <c r="T179" s="14"/>
    </row>
    <row r="180" spans="1:20" s="15" customFormat="1" ht="30" x14ac:dyDescent="0.2">
      <c r="A180" s="8"/>
      <c r="B180" s="31" t="s">
        <v>281</v>
      </c>
      <c r="C180" s="10"/>
      <c r="D180" s="10"/>
      <c r="E180" s="114"/>
      <c r="F180" s="116"/>
      <c r="G180" s="116">
        <v>22613.9</v>
      </c>
      <c r="H180" s="12"/>
      <c r="I180" s="12"/>
      <c r="J180" s="12"/>
      <c r="K180" s="12"/>
      <c r="L180" s="12"/>
      <c r="M180" s="12">
        <v>0</v>
      </c>
      <c r="N180" s="13"/>
      <c r="O180" s="13"/>
      <c r="P180" s="13">
        <v>23925.5</v>
      </c>
      <c r="Q180" s="116"/>
      <c r="R180" s="116"/>
      <c r="S180" s="116">
        <v>25911.3</v>
      </c>
      <c r="T180" s="14"/>
    </row>
    <row r="181" spans="1:20" s="15" customFormat="1" ht="60" x14ac:dyDescent="0.2">
      <c r="A181" s="8"/>
      <c r="B181" s="85" t="s">
        <v>282</v>
      </c>
      <c r="C181" s="10"/>
      <c r="D181" s="10"/>
      <c r="E181" s="114">
        <f>E182</f>
        <v>0</v>
      </c>
      <c r="F181" s="114">
        <f>F182</f>
        <v>0</v>
      </c>
      <c r="G181" s="114">
        <f>G182</f>
        <v>7673.5</v>
      </c>
      <c r="H181" s="12"/>
      <c r="I181" s="12"/>
      <c r="J181" s="12"/>
      <c r="K181" s="12"/>
      <c r="L181" s="114">
        <f t="shared" ref="L181:S181" si="54">L182</f>
        <v>0</v>
      </c>
      <c r="M181" s="114">
        <f t="shared" si="54"/>
        <v>4604.1000000000004</v>
      </c>
      <c r="N181" s="37">
        <f t="shared" si="54"/>
        <v>0</v>
      </c>
      <c r="O181" s="37">
        <f t="shared" si="54"/>
        <v>0</v>
      </c>
      <c r="P181" s="37">
        <f t="shared" si="54"/>
        <v>5673.5</v>
      </c>
      <c r="Q181" s="114">
        <f t="shared" si="54"/>
        <v>0</v>
      </c>
      <c r="R181" s="114">
        <f t="shared" si="54"/>
        <v>0</v>
      </c>
      <c r="S181" s="114">
        <f t="shared" si="54"/>
        <v>5673.5</v>
      </c>
      <c r="T181" s="14"/>
    </row>
    <row r="182" spans="1:20" s="15" customFormat="1" ht="60" x14ac:dyDescent="0.2">
      <c r="A182" s="8"/>
      <c r="B182" s="31" t="s">
        <v>283</v>
      </c>
      <c r="C182" s="10"/>
      <c r="D182" s="10"/>
      <c r="E182" s="114"/>
      <c r="F182" s="116"/>
      <c r="G182" s="116">
        <v>7673.5</v>
      </c>
      <c r="H182" s="12"/>
      <c r="I182" s="12"/>
      <c r="J182" s="12"/>
      <c r="K182" s="12"/>
      <c r="L182" s="12"/>
      <c r="M182" s="12">
        <v>4604.1000000000004</v>
      </c>
      <c r="N182" s="13"/>
      <c r="O182" s="13"/>
      <c r="P182" s="13">
        <v>5673.5</v>
      </c>
      <c r="Q182" s="116"/>
      <c r="R182" s="116"/>
      <c r="S182" s="116">
        <v>5673.5</v>
      </c>
      <c r="T182" s="14"/>
    </row>
    <row r="183" spans="1:20" s="15" customFormat="1" ht="62.25" customHeight="1" x14ac:dyDescent="0.2">
      <c r="A183" s="8" t="s">
        <v>68</v>
      </c>
      <c r="B183" s="87" t="s">
        <v>69</v>
      </c>
      <c r="C183" s="10"/>
      <c r="D183" s="10"/>
      <c r="E183" s="114">
        <f>E184+E186+E189+E191+E193+E195+E197</f>
        <v>0</v>
      </c>
      <c r="F183" s="114">
        <f>F184+F186+F189+F191+F193+F195+F197</f>
        <v>52180</v>
      </c>
      <c r="G183" s="114">
        <f>G184+G186+G189+G191+G193+G195+G197</f>
        <v>0</v>
      </c>
      <c r="H183" s="12">
        <f t="shared" ref="H183:K183" si="55">H185+H187+H189+H190+H191+H194</f>
        <v>0</v>
      </c>
      <c r="I183" s="12">
        <f t="shared" si="55"/>
        <v>0</v>
      </c>
      <c r="J183" s="12">
        <f t="shared" si="55"/>
        <v>0</v>
      </c>
      <c r="K183" s="12">
        <f t="shared" si="55"/>
        <v>0</v>
      </c>
      <c r="L183" s="114">
        <f t="shared" ref="L183:S183" si="56">L184+L186+L189+L191+L193+L195+L197</f>
        <v>52180</v>
      </c>
      <c r="M183" s="114">
        <f t="shared" si="56"/>
        <v>0</v>
      </c>
      <c r="N183" s="37">
        <f t="shared" si="56"/>
        <v>0</v>
      </c>
      <c r="O183" s="37">
        <f t="shared" si="56"/>
        <v>58929.8</v>
      </c>
      <c r="P183" s="37">
        <f t="shared" si="56"/>
        <v>0</v>
      </c>
      <c r="Q183" s="114">
        <f t="shared" si="56"/>
        <v>0</v>
      </c>
      <c r="R183" s="114">
        <f t="shared" si="56"/>
        <v>58729.8</v>
      </c>
      <c r="S183" s="114">
        <f t="shared" si="56"/>
        <v>0</v>
      </c>
      <c r="T183" s="14"/>
    </row>
    <row r="184" spans="1:20" s="65" customFormat="1" ht="45" x14ac:dyDescent="0.2">
      <c r="A184" s="61" t="s">
        <v>70</v>
      </c>
      <c r="B184" s="85" t="s">
        <v>284</v>
      </c>
      <c r="C184" s="62"/>
      <c r="D184" s="62"/>
      <c r="E184" s="114">
        <f>E185</f>
        <v>0</v>
      </c>
      <c r="F184" s="114">
        <f>F185</f>
        <v>606.20000000000005</v>
      </c>
      <c r="G184" s="114">
        <f>G185</f>
        <v>0</v>
      </c>
      <c r="H184" s="63"/>
      <c r="I184" s="63"/>
      <c r="J184" s="63"/>
      <c r="K184" s="63"/>
      <c r="L184" s="114">
        <f t="shared" ref="L184:S184" si="57">L185</f>
        <v>606.20000000000005</v>
      </c>
      <c r="M184" s="114">
        <f t="shared" si="57"/>
        <v>0</v>
      </c>
      <c r="N184" s="37">
        <f t="shared" si="57"/>
        <v>0</v>
      </c>
      <c r="O184" s="37">
        <f t="shared" si="57"/>
        <v>500</v>
      </c>
      <c r="P184" s="37">
        <f t="shared" si="57"/>
        <v>0</v>
      </c>
      <c r="Q184" s="114">
        <f t="shared" si="57"/>
        <v>0</v>
      </c>
      <c r="R184" s="114">
        <f t="shared" si="57"/>
        <v>300</v>
      </c>
      <c r="S184" s="114">
        <f t="shared" si="57"/>
        <v>0</v>
      </c>
      <c r="T184" s="64"/>
    </row>
    <row r="185" spans="1:20" ht="45" x14ac:dyDescent="0.25">
      <c r="A185" s="16"/>
      <c r="B185" s="17" t="s">
        <v>285</v>
      </c>
      <c r="C185" s="5"/>
      <c r="D185" s="5"/>
      <c r="E185" s="113"/>
      <c r="F185" s="117">
        <v>606.20000000000005</v>
      </c>
      <c r="G185" s="117"/>
      <c r="H185" s="28"/>
      <c r="I185" s="29"/>
      <c r="J185" s="28"/>
      <c r="K185" s="29"/>
      <c r="L185" s="18">
        <v>606.20000000000005</v>
      </c>
      <c r="M185" s="29"/>
      <c r="N185" s="19"/>
      <c r="O185" s="19">
        <v>500</v>
      </c>
      <c r="P185" s="19"/>
      <c r="Q185" s="117"/>
      <c r="R185" s="117">
        <v>300</v>
      </c>
      <c r="S185" s="117"/>
      <c r="T185" s="20"/>
    </row>
    <row r="186" spans="1:20" ht="45" x14ac:dyDescent="0.25">
      <c r="A186" s="41"/>
      <c r="B186" s="89" t="s">
        <v>286</v>
      </c>
      <c r="C186" s="5"/>
      <c r="D186" s="5"/>
      <c r="E186" s="113">
        <f>E187+E188</f>
        <v>0</v>
      </c>
      <c r="F186" s="113">
        <f>F187+F188</f>
        <v>29105.9</v>
      </c>
      <c r="G186" s="113">
        <f>G187+G188</f>
        <v>0</v>
      </c>
      <c r="H186" s="28"/>
      <c r="I186" s="29"/>
      <c r="J186" s="28"/>
      <c r="K186" s="29"/>
      <c r="L186" s="113">
        <f t="shared" ref="L186:S186" si="58">L187+L188</f>
        <v>29105.9</v>
      </c>
      <c r="M186" s="113">
        <f t="shared" si="58"/>
        <v>0</v>
      </c>
      <c r="N186" s="7">
        <f t="shared" si="58"/>
        <v>0</v>
      </c>
      <c r="O186" s="7">
        <f t="shared" si="58"/>
        <v>40044.300000000003</v>
      </c>
      <c r="P186" s="7">
        <f t="shared" si="58"/>
        <v>0</v>
      </c>
      <c r="Q186" s="113">
        <f t="shared" si="58"/>
        <v>0</v>
      </c>
      <c r="R186" s="113">
        <f t="shared" si="58"/>
        <v>40044.300000000003</v>
      </c>
      <c r="S186" s="113">
        <f t="shared" si="58"/>
        <v>0</v>
      </c>
      <c r="T186" s="20"/>
    </row>
    <row r="187" spans="1:20" x14ac:dyDescent="0.25">
      <c r="A187" s="58"/>
      <c r="B187" s="17" t="s">
        <v>287</v>
      </c>
      <c r="C187" s="5"/>
      <c r="D187" s="5"/>
      <c r="E187" s="113"/>
      <c r="F187" s="117">
        <v>8120</v>
      </c>
      <c r="G187" s="117"/>
      <c r="H187" s="28"/>
      <c r="I187" s="29"/>
      <c r="J187" s="28"/>
      <c r="K187" s="29"/>
      <c r="L187" s="18">
        <v>8120</v>
      </c>
      <c r="M187" s="29"/>
      <c r="N187" s="19"/>
      <c r="O187" s="19">
        <v>12320</v>
      </c>
      <c r="P187" s="19"/>
      <c r="Q187" s="117"/>
      <c r="R187" s="117">
        <v>12320</v>
      </c>
      <c r="S187" s="117"/>
      <c r="T187" s="20"/>
    </row>
    <row r="188" spans="1:20" ht="30" x14ac:dyDescent="0.25">
      <c r="A188" s="58"/>
      <c r="B188" s="17" t="s">
        <v>288</v>
      </c>
      <c r="C188" s="5"/>
      <c r="D188" s="5"/>
      <c r="E188" s="113"/>
      <c r="F188" s="117">
        <v>20985.9</v>
      </c>
      <c r="G188" s="117"/>
      <c r="H188" s="28"/>
      <c r="I188" s="29"/>
      <c r="J188" s="28"/>
      <c r="K188" s="29"/>
      <c r="L188" s="18">
        <v>20985.9</v>
      </c>
      <c r="M188" s="29"/>
      <c r="N188" s="19"/>
      <c r="O188" s="19">
        <v>27724.3</v>
      </c>
      <c r="P188" s="19"/>
      <c r="Q188" s="117"/>
      <c r="R188" s="117">
        <v>27724.3</v>
      </c>
      <c r="S188" s="117"/>
      <c r="T188" s="20"/>
    </row>
    <row r="189" spans="1:20" ht="30" x14ac:dyDescent="0.25">
      <c r="A189" s="16"/>
      <c r="B189" s="89" t="s">
        <v>289</v>
      </c>
      <c r="C189" s="5"/>
      <c r="D189" s="5"/>
      <c r="E189" s="113">
        <f>E190</f>
        <v>0</v>
      </c>
      <c r="F189" s="113">
        <f>F190</f>
        <v>5423.9</v>
      </c>
      <c r="G189" s="113">
        <f>G190</f>
        <v>0</v>
      </c>
      <c r="H189" s="28"/>
      <c r="I189" s="29"/>
      <c r="J189" s="28"/>
      <c r="K189" s="29"/>
      <c r="L189" s="113">
        <f t="shared" ref="L189:S189" si="59">L190</f>
        <v>5423.9</v>
      </c>
      <c r="M189" s="113">
        <f t="shared" si="59"/>
        <v>0</v>
      </c>
      <c r="N189" s="7">
        <f t="shared" si="59"/>
        <v>0</v>
      </c>
      <c r="O189" s="7">
        <f t="shared" si="59"/>
        <v>3500</v>
      </c>
      <c r="P189" s="7">
        <f t="shared" si="59"/>
        <v>0</v>
      </c>
      <c r="Q189" s="113">
        <f t="shared" si="59"/>
        <v>0</v>
      </c>
      <c r="R189" s="113">
        <f t="shared" si="59"/>
        <v>3500</v>
      </c>
      <c r="S189" s="113">
        <f t="shared" si="59"/>
        <v>0</v>
      </c>
      <c r="T189" s="20"/>
    </row>
    <row r="190" spans="1:20" ht="30" x14ac:dyDescent="0.25">
      <c r="A190" s="16"/>
      <c r="B190" s="17" t="s">
        <v>290</v>
      </c>
      <c r="C190" s="5"/>
      <c r="D190" s="5"/>
      <c r="E190" s="113"/>
      <c r="F190" s="117">
        <v>5423.9</v>
      </c>
      <c r="G190" s="117"/>
      <c r="H190" s="28"/>
      <c r="I190" s="29"/>
      <c r="J190" s="28"/>
      <c r="K190" s="29"/>
      <c r="L190" s="18">
        <v>5423.9</v>
      </c>
      <c r="M190" s="29"/>
      <c r="N190" s="19"/>
      <c r="O190" s="19">
        <v>3500</v>
      </c>
      <c r="P190" s="19"/>
      <c r="Q190" s="117"/>
      <c r="R190" s="117">
        <v>3500</v>
      </c>
      <c r="S190" s="117"/>
      <c r="T190" s="20"/>
    </row>
    <row r="191" spans="1:20" ht="48" customHeight="1" x14ac:dyDescent="0.25">
      <c r="A191" s="16"/>
      <c r="B191" s="89" t="s">
        <v>291</v>
      </c>
      <c r="C191" s="5"/>
      <c r="D191" s="5"/>
      <c r="E191" s="113">
        <f>E192</f>
        <v>0</v>
      </c>
      <c r="F191" s="113">
        <f>F192</f>
        <v>12980.2</v>
      </c>
      <c r="G191" s="113">
        <f>G192</f>
        <v>0</v>
      </c>
      <c r="H191" s="28"/>
      <c r="I191" s="29"/>
      <c r="J191" s="28"/>
      <c r="K191" s="29"/>
      <c r="L191" s="113">
        <f t="shared" ref="L191:S191" si="60">L192</f>
        <v>12980.2</v>
      </c>
      <c r="M191" s="113">
        <f t="shared" si="60"/>
        <v>0</v>
      </c>
      <c r="N191" s="7">
        <f t="shared" si="60"/>
        <v>0</v>
      </c>
      <c r="O191" s="7">
        <f t="shared" si="60"/>
        <v>10481.4</v>
      </c>
      <c r="P191" s="7">
        <f t="shared" si="60"/>
        <v>0</v>
      </c>
      <c r="Q191" s="113">
        <f t="shared" si="60"/>
        <v>0</v>
      </c>
      <c r="R191" s="113">
        <f t="shared" si="60"/>
        <v>10481.4</v>
      </c>
      <c r="S191" s="113">
        <f t="shared" si="60"/>
        <v>0</v>
      </c>
      <c r="T191" s="20"/>
    </row>
    <row r="192" spans="1:20" ht="45.75" customHeight="1" x14ac:dyDescent="0.25">
      <c r="A192" s="16"/>
      <c r="B192" s="17" t="s">
        <v>292</v>
      </c>
      <c r="C192" s="5"/>
      <c r="D192" s="5"/>
      <c r="E192" s="113"/>
      <c r="F192" s="117">
        <v>12980.2</v>
      </c>
      <c r="G192" s="117"/>
      <c r="H192" s="28"/>
      <c r="I192" s="29"/>
      <c r="J192" s="28"/>
      <c r="K192" s="29"/>
      <c r="L192" s="18">
        <v>12980.2</v>
      </c>
      <c r="M192" s="29"/>
      <c r="N192" s="19"/>
      <c r="O192" s="19">
        <v>10481.4</v>
      </c>
      <c r="P192" s="19"/>
      <c r="Q192" s="117"/>
      <c r="R192" s="117">
        <v>10481.4</v>
      </c>
      <c r="S192" s="117"/>
      <c r="T192" s="20"/>
    </row>
    <row r="193" spans="1:20" ht="30" x14ac:dyDescent="0.25">
      <c r="A193" s="16"/>
      <c r="B193" s="89" t="s">
        <v>293</v>
      </c>
      <c r="C193" s="5"/>
      <c r="D193" s="5"/>
      <c r="E193" s="113">
        <f>E194</f>
        <v>0</v>
      </c>
      <c r="F193" s="113">
        <f>F194</f>
        <v>3800</v>
      </c>
      <c r="G193" s="113">
        <f>G194</f>
        <v>0</v>
      </c>
      <c r="H193" s="28"/>
      <c r="I193" s="29"/>
      <c r="J193" s="28"/>
      <c r="K193" s="29"/>
      <c r="L193" s="113">
        <f t="shared" ref="L193:S193" si="61">L194</f>
        <v>3800</v>
      </c>
      <c r="M193" s="113">
        <f t="shared" si="61"/>
        <v>0</v>
      </c>
      <c r="N193" s="7">
        <f t="shared" si="61"/>
        <v>0</v>
      </c>
      <c r="O193" s="7">
        <f t="shared" si="61"/>
        <v>2604.1</v>
      </c>
      <c r="P193" s="7">
        <f t="shared" si="61"/>
        <v>0</v>
      </c>
      <c r="Q193" s="113">
        <f t="shared" si="61"/>
        <v>0</v>
      </c>
      <c r="R193" s="113">
        <f t="shared" si="61"/>
        <v>2604.1</v>
      </c>
      <c r="S193" s="113">
        <f t="shared" si="61"/>
        <v>0</v>
      </c>
      <c r="T193" s="20"/>
    </row>
    <row r="194" spans="1:20" ht="33.75" customHeight="1" x14ac:dyDescent="0.25">
      <c r="A194" s="16"/>
      <c r="B194" s="17" t="s">
        <v>294</v>
      </c>
      <c r="C194" s="5"/>
      <c r="D194" s="5"/>
      <c r="E194" s="113"/>
      <c r="F194" s="117">
        <v>3800</v>
      </c>
      <c r="G194" s="117"/>
      <c r="H194" s="18"/>
      <c r="I194" s="18"/>
      <c r="J194" s="18"/>
      <c r="K194" s="18"/>
      <c r="L194" s="18">
        <v>3800</v>
      </c>
      <c r="M194" s="29"/>
      <c r="N194" s="19"/>
      <c r="O194" s="19">
        <v>2604.1</v>
      </c>
      <c r="P194" s="19"/>
      <c r="Q194" s="117"/>
      <c r="R194" s="117">
        <v>2604.1</v>
      </c>
      <c r="S194" s="117"/>
      <c r="T194" s="20"/>
    </row>
    <row r="195" spans="1:20" ht="30" x14ac:dyDescent="0.25">
      <c r="A195" s="16"/>
      <c r="B195" s="89" t="s">
        <v>295</v>
      </c>
      <c r="C195" s="5"/>
      <c r="D195" s="5"/>
      <c r="E195" s="113">
        <f>E196</f>
        <v>0</v>
      </c>
      <c r="F195" s="113">
        <f>F196</f>
        <v>0</v>
      </c>
      <c r="G195" s="113">
        <f>G196</f>
        <v>0</v>
      </c>
      <c r="H195" s="18"/>
      <c r="I195" s="18"/>
      <c r="J195" s="18"/>
      <c r="K195" s="18"/>
      <c r="L195" s="113">
        <f t="shared" ref="L195:S195" si="62">L196</f>
        <v>0</v>
      </c>
      <c r="M195" s="113">
        <f t="shared" si="62"/>
        <v>0</v>
      </c>
      <c r="N195" s="7">
        <f t="shared" si="62"/>
        <v>0</v>
      </c>
      <c r="O195" s="7">
        <f t="shared" si="62"/>
        <v>1536.2</v>
      </c>
      <c r="P195" s="7">
        <f t="shared" si="62"/>
        <v>0</v>
      </c>
      <c r="Q195" s="113">
        <f t="shared" si="62"/>
        <v>0</v>
      </c>
      <c r="R195" s="113">
        <f t="shared" si="62"/>
        <v>1536.2</v>
      </c>
      <c r="S195" s="113">
        <f t="shared" si="62"/>
        <v>0</v>
      </c>
      <c r="T195" s="20"/>
    </row>
    <row r="196" spans="1:20" ht="30" x14ac:dyDescent="0.25">
      <c r="A196" s="16"/>
      <c r="B196" s="17" t="s">
        <v>296</v>
      </c>
      <c r="C196" s="5"/>
      <c r="D196" s="5"/>
      <c r="E196" s="113"/>
      <c r="F196" s="117"/>
      <c r="G196" s="117"/>
      <c r="H196" s="18"/>
      <c r="I196" s="18"/>
      <c r="J196" s="18"/>
      <c r="K196" s="18"/>
      <c r="L196" s="18"/>
      <c r="M196" s="29"/>
      <c r="N196" s="19"/>
      <c r="O196" s="19">
        <v>1536.2</v>
      </c>
      <c r="P196" s="19"/>
      <c r="Q196" s="117"/>
      <c r="R196" s="117">
        <v>1536.2</v>
      </c>
      <c r="S196" s="117"/>
      <c r="T196" s="20"/>
    </row>
    <row r="197" spans="1:20" ht="60" x14ac:dyDescent="0.25">
      <c r="A197" s="16"/>
      <c r="B197" s="89" t="s">
        <v>297</v>
      </c>
      <c r="C197" s="5"/>
      <c r="D197" s="5"/>
      <c r="E197" s="113">
        <f>E198</f>
        <v>0</v>
      </c>
      <c r="F197" s="113">
        <f>F198</f>
        <v>263.8</v>
      </c>
      <c r="G197" s="113">
        <f>G198</f>
        <v>0</v>
      </c>
      <c r="H197" s="18"/>
      <c r="I197" s="18"/>
      <c r="J197" s="18"/>
      <c r="K197" s="18"/>
      <c r="L197" s="113">
        <f t="shared" ref="L197:S197" si="63">L198</f>
        <v>263.8</v>
      </c>
      <c r="M197" s="113">
        <f t="shared" si="63"/>
        <v>0</v>
      </c>
      <c r="N197" s="7">
        <f t="shared" si="63"/>
        <v>0</v>
      </c>
      <c r="O197" s="7">
        <f t="shared" si="63"/>
        <v>263.8</v>
      </c>
      <c r="P197" s="7">
        <f t="shared" si="63"/>
        <v>0</v>
      </c>
      <c r="Q197" s="113">
        <f t="shared" si="63"/>
        <v>0</v>
      </c>
      <c r="R197" s="113">
        <f t="shared" si="63"/>
        <v>263.8</v>
      </c>
      <c r="S197" s="113">
        <f t="shared" si="63"/>
        <v>0</v>
      </c>
      <c r="T197" s="20"/>
    </row>
    <row r="198" spans="1:20" ht="30" x14ac:dyDescent="0.25">
      <c r="A198" s="16"/>
      <c r="B198" s="17" t="s">
        <v>298</v>
      </c>
      <c r="C198" s="5"/>
      <c r="D198" s="5"/>
      <c r="E198" s="113"/>
      <c r="F198" s="117">
        <v>263.8</v>
      </c>
      <c r="G198" s="117"/>
      <c r="H198" s="18"/>
      <c r="I198" s="18"/>
      <c r="J198" s="18"/>
      <c r="K198" s="18"/>
      <c r="L198" s="18">
        <v>263.8</v>
      </c>
      <c r="M198" s="29"/>
      <c r="N198" s="19"/>
      <c r="O198" s="19">
        <v>263.8</v>
      </c>
      <c r="P198" s="19"/>
      <c r="Q198" s="117"/>
      <c r="R198" s="117">
        <v>263.8</v>
      </c>
      <c r="S198" s="117"/>
      <c r="T198" s="20"/>
    </row>
    <row r="199" spans="1:20" s="47" customFormat="1" ht="57" x14ac:dyDescent="0.2">
      <c r="A199" s="41" t="s">
        <v>71</v>
      </c>
      <c r="B199" s="87" t="s">
        <v>72</v>
      </c>
      <c r="C199" s="43"/>
      <c r="D199" s="43"/>
      <c r="E199" s="114"/>
      <c r="F199" s="116">
        <f>F200</f>
        <v>2553</v>
      </c>
      <c r="G199" s="116"/>
      <c r="H199" s="12" t="e">
        <f>#REF!</f>
        <v>#REF!</v>
      </c>
      <c r="I199" s="66"/>
      <c r="J199" s="12" t="e">
        <f>#REF!</f>
        <v>#REF!</v>
      </c>
      <c r="K199" s="66"/>
      <c r="L199" s="12">
        <f>L200</f>
        <v>2553</v>
      </c>
      <c r="M199" s="66"/>
      <c r="N199" s="13"/>
      <c r="O199" s="13">
        <f>O200</f>
        <v>2553</v>
      </c>
      <c r="P199" s="13">
        <f>P200</f>
        <v>0</v>
      </c>
      <c r="Q199" s="116"/>
      <c r="R199" s="116">
        <f>R200</f>
        <v>2553</v>
      </c>
      <c r="S199" s="116"/>
      <c r="T199" s="46"/>
    </row>
    <row r="200" spans="1:20" s="47" customFormat="1" ht="71.25" x14ac:dyDescent="0.2">
      <c r="A200" s="41" t="s">
        <v>73</v>
      </c>
      <c r="B200" s="67" t="s">
        <v>74</v>
      </c>
      <c r="C200" s="43"/>
      <c r="D200" s="43"/>
      <c r="E200" s="114"/>
      <c r="F200" s="116">
        <f>F201</f>
        <v>2553</v>
      </c>
      <c r="G200" s="116"/>
      <c r="H200" s="12"/>
      <c r="I200" s="66"/>
      <c r="J200" s="12"/>
      <c r="K200" s="66"/>
      <c r="L200" s="12">
        <f>L201</f>
        <v>2553</v>
      </c>
      <c r="M200" s="66"/>
      <c r="N200" s="13"/>
      <c r="O200" s="13">
        <f t="shared" ref="O200:R200" si="64">O201</f>
        <v>2553</v>
      </c>
      <c r="P200" s="13">
        <f t="shared" si="64"/>
        <v>0</v>
      </c>
      <c r="Q200" s="116"/>
      <c r="R200" s="116">
        <f t="shared" si="64"/>
        <v>2553</v>
      </c>
      <c r="S200" s="116"/>
      <c r="T200" s="46"/>
    </row>
    <row r="201" spans="1:20" s="47" customFormat="1" ht="60" x14ac:dyDescent="0.2">
      <c r="A201" s="41" t="s">
        <v>75</v>
      </c>
      <c r="B201" s="68" t="s">
        <v>76</v>
      </c>
      <c r="C201" s="43"/>
      <c r="D201" s="43"/>
      <c r="E201" s="114"/>
      <c r="F201" s="116">
        <f>F202+F203+F204+F205</f>
        <v>2553</v>
      </c>
      <c r="G201" s="116"/>
      <c r="H201" s="12"/>
      <c r="I201" s="66"/>
      <c r="J201" s="12"/>
      <c r="K201" s="66"/>
      <c r="L201" s="12">
        <f>L202+L203+L204+L205</f>
        <v>2553</v>
      </c>
      <c r="M201" s="66"/>
      <c r="N201" s="13"/>
      <c r="O201" s="13">
        <f>O202+O203+O204+O205</f>
        <v>2553</v>
      </c>
      <c r="P201" s="13">
        <f>P202+P203+P204+P205</f>
        <v>0</v>
      </c>
      <c r="Q201" s="116"/>
      <c r="R201" s="116">
        <f>R202+R203+R204+R205</f>
        <v>2553</v>
      </c>
      <c r="S201" s="116"/>
      <c r="T201" s="46"/>
    </row>
    <row r="202" spans="1:20" s="47" customFormat="1" ht="195" x14ac:dyDescent="0.2">
      <c r="A202" s="41" t="s">
        <v>77</v>
      </c>
      <c r="B202" s="126" t="s">
        <v>78</v>
      </c>
      <c r="C202" s="43">
        <v>100</v>
      </c>
      <c r="D202" s="43"/>
      <c r="E202" s="114"/>
      <c r="F202" s="116">
        <v>1619.2</v>
      </c>
      <c r="G202" s="116">
        <v>0</v>
      </c>
      <c r="H202" s="12"/>
      <c r="I202" s="66"/>
      <c r="J202" s="12"/>
      <c r="K202" s="66"/>
      <c r="L202" s="12">
        <v>1619.2</v>
      </c>
      <c r="M202" s="66"/>
      <c r="N202" s="13"/>
      <c r="O202" s="13">
        <v>1619.2</v>
      </c>
      <c r="P202" s="13"/>
      <c r="Q202" s="116"/>
      <c r="R202" s="116">
        <v>1619.2</v>
      </c>
      <c r="S202" s="116"/>
      <c r="T202" s="46"/>
    </row>
    <row r="203" spans="1:20" s="47" customFormat="1" ht="45" x14ac:dyDescent="0.2">
      <c r="A203" s="41" t="s">
        <v>79</v>
      </c>
      <c r="B203" s="126" t="s">
        <v>80</v>
      </c>
      <c r="C203" s="43">
        <v>100</v>
      </c>
      <c r="D203" s="43"/>
      <c r="E203" s="114"/>
      <c r="F203" s="116">
        <v>823.8</v>
      </c>
      <c r="G203" s="116"/>
      <c r="H203" s="12"/>
      <c r="I203" s="66"/>
      <c r="J203" s="12"/>
      <c r="K203" s="66"/>
      <c r="L203" s="12">
        <v>823.8</v>
      </c>
      <c r="M203" s="66"/>
      <c r="N203" s="13"/>
      <c r="O203" s="13">
        <v>823.8</v>
      </c>
      <c r="P203" s="13"/>
      <c r="Q203" s="116"/>
      <c r="R203" s="116">
        <v>823.8</v>
      </c>
      <c r="S203" s="116"/>
      <c r="T203" s="46"/>
    </row>
    <row r="204" spans="1:20" s="47" customFormat="1" ht="120" x14ac:dyDescent="0.2">
      <c r="A204" s="41" t="s">
        <v>81</v>
      </c>
      <c r="B204" s="126" t="s">
        <v>82</v>
      </c>
      <c r="C204" s="43">
        <v>100</v>
      </c>
      <c r="D204" s="43"/>
      <c r="E204" s="114"/>
      <c r="F204" s="116">
        <v>100</v>
      </c>
      <c r="G204" s="116"/>
      <c r="H204" s="12"/>
      <c r="I204" s="66"/>
      <c r="J204" s="12"/>
      <c r="K204" s="66"/>
      <c r="L204" s="12">
        <v>100</v>
      </c>
      <c r="M204" s="66"/>
      <c r="N204" s="13"/>
      <c r="O204" s="13">
        <v>100</v>
      </c>
      <c r="P204" s="13"/>
      <c r="Q204" s="116"/>
      <c r="R204" s="116">
        <v>100</v>
      </c>
      <c r="S204" s="116"/>
      <c r="T204" s="46"/>
    </row>
    <row r="205" spans="1:20" s="47" customFormat="1" ht="90" x14ac:dyDescent="0.2">
      <c r="A205" s="41" t="s">
        <v>83</v>
      </c>
      <c r="B205" s="126" t="s">
        <v>84</v>
      </c>
      <c r="C205" s="43">
        <v>100</v>
      </c>
      <c r="D205" s="43"/>
      <c r="E205" s="114"/>
      <c r="F205" s="116">
        <v>10</v>
      </c>
      <c r="G205" s="116"/>
      <c r="H205" s="12"/>
      <c r="I205" s="66"/>
      <c r="J205" s="12"/>
      <c r="K205" s="66"/>
      <c r="L205" s="12">
        <v>10</v>
      </c>
      <c r="M205" s="66"/>
      <c r="N205" s="13"/>
      <c r="O205" s="13">
        <v>10</v>
      </c>
      <c r="P205" s="13"/>
      <c r="Q205" s="116"/>
      <c r="R205" s="116">
        <v>10</v>
      </c>
      <c r="S205" s="116"/>
      <c r="T205" s="46"/>
    </row>
    <row r="206" spans="1:20" ht="28.5" x14ac:dyDescent="0.25">
      <c r="A206" s="16" t="s">
        <v>85</v>
      </c>
      <c r="B206" s="87" t="s">
        <v>86</v>
      </c>
      <c r="C206" s="10"/>
      <c r="D206" s="10"/>
      <c r="E206" s="114">
        <f>E207</f>
        <v>0</v>
      </c>
      <c r="F206" s="114">
        <f>F207</f>
        <v>0</v>
      </c>
      <c r="G206" s="114">
        <f>G207</f>
        <v>10277.200000000001</v>
      </c>
      <c r="H206" s="12"/>
      <c r="I206" s="12"/>
      <c r="J206" s="12"/>
      <c r="K206" s="12"/>
      <c r="L206" s="114">
        <f t="shared" ref="L206:S206" si="65">L207</f>
        <v>0</v>
      </c>
      <c r="M206" s="114">
        <f t="shared" si="65"/>
        <v>3701.9</v>
      </c>
      <c r="N206" s="37">
        <f t="shared" si="65"/>
        <v>0</v>
      </c>
      <c r="O206" s="37">
        <f t="shared" si="65"/>
        <v>0</v>
      </c>
      <c r="P206" s="37">
        <f t="shared" si="65"/>
        <v>7739.3</v>
      </c>
      <c r="Q206" s="114">
        <f t="shared" si="65"/>
        <v>0</v>
      </c>
      <c r="R206" s="114">
        <f t="shared" si="65"/>
        <v>0</v>
      </c>
      <c r="S206" s="114">
        <f t="shared" si="65"/>
        <v>8710</v>
      </c>
      <c r="T206" s="20"/>
    </row>
    <row r="207" spans="1:20" ht="60" x14ac:dyDescent="0.25">
      <c r="A207" s="16"/>
      <c r="B207" s="85" t="s">
        <v>302</v>
      </c>
      <c r="C207" s="10"/>
      <c r="D207" s="10"/>
      <c r="E207" s="114">
        <f>E208+E209+E210</f>
        <v>0</v>
      </c>
      <c r="F207" s="114">
        <f>F208+F209+F210</f>
        <v>0</v>
      </c>
      <c r="G207" s="114">
        <f>G208+G209+G210</f>
        <v>10277.200000000001</v>
      </c>
      <c r="H207" s="12"/>
      <c r="I207" s="12"/>
      <c r="J207" s="12"/>
      <c r="K207" s="12"/>
      <c r="L207" s="114">
        <f t="shared" ref="L207:S207" si="66">L208+L209+L210</f>
        <v>0</v>
      </c>
      <c r="M207" s="114">
        <f t="shared" si="66"/>
        <v>3701.9</v>
      </c>
      <c r="N207" s="37">
        <f t="shared" si="66"/>
        <v>0</v>
      </c>
      <c r="O207" s="37">
        <f t="shared" si="66"/>
        <v>0</v>
      </c>
      <c r="P207" s="37">
        <f t="shared" si="66"/>
        <v>7739.3</v>
      </c>
      <c r="Q207" s="114">
        <f t="shared" si="66"/>
        <v>0</v>
      </c>
      <c r="R207" s="114">
        <f t="shared" si="66"/>
        <v>0</v>
      </c>
      <c r="S207" s="114">
        <f t="shared" si="66"/>
        <v>8710</v>
      </c>
      <c r="T207" s="20"/>
    </row>
    <row r="208" spans="1:20" ht="31.5" customHeight="1" x14ac:dyDescent="0.25">
      <c r="A208" s="16"/>
      <c r="B208" s="31" t="s">
        <v>299</v>
      </c>
      <c r="C208" s="10"/>
      <c r="D208" s="10"/>
      <c r="E208" s="114"/>
      <c r="F208" s="116"/>
      <c r="G208" s="116">
        <v>1760.9</v>
      </c>
      <c r="H208" s="12"/>
      <c r="I208" s="12"/>
      <c r="J208" s="12"/>
      <c r="K208" s="12"/>
      <c r="L208" s="12"/>
      <c r="M208" s="12">
        <v>350</v>
      </c>
      <c r="N208" s="13"/>
      <c r="O208" s="13"/>
      <c r="P208" s="13">
        <v>629.79999999999995</v>
      </c>
      <c r="Q208" s="116"/>
      <c r="R208" s="116"/>
      <c r="S208" s="116">
        <v>629.79999999999995</v>
      </c>
      <c r="T208" s="20"/>
    </row>
    <row r="209" spans="1:20" ht="45" x14ac:dyDescent="0.25">
      <c r="A209" s="16"/>
      <c r="B209" s="31" t="s">
        <v>300</v>
      </c>
      <c r="C209" s="10"/>
      <c r="D209" s="10"/>
      <c r="E209" s="114"/>
      <c r="F209" s="116"/>
      <c r="G209" s="116">
        <v>2804.8</v>
      </c>
      <c r="H209" s="63"/>
      <c r="I209" s="63"/>
      <c r="J209" s="63"/>
      <c r="K209" s="63"/>
      <c r="L209" s="63"/>
      <c r="M209" s="63"/>
      <c r="N209" s="13"/>
      <c r="O209" s="13"/>
      <c r="P209" s="13">
        <v>1448</v>
      </c>
      <c r="Q209" s="116"/>
      <c r="R209" s="116"/>
      <c r="S209" s="116">
        <v>2418.6999999999998</v>
      </c>
      <c r="T209" s="20"/>
    </row>
    <row r="210" spans="1:20" ht="45" x14ac:dyDescent="0.25">
      <c r="A210" s="16"/>
      <c r="B210" s="31" t="s">
        <v>301</v>
      </c>
      <c r="C210" s="62"/>
      <c r="D210" s="62"/>
      <c r="E210" s="114"/>
      <c r="F210" s="116"/>
      <c r="G210" s="116">
        <v>5711.5</v>
      </c>
      <c r="H210" s="63"/>
      <c r="I210" s="63"/>
      <c r="J210" s="63"/>
      <c r="K210" s="63"/>
      <c r="L210" s="63"/>
      <c r="M210" s="63">
        <v>3351.9</v>
      </c>
      <c r="N210" s="13"/>
      <c r="O210" s="13"/>
      <c r="P210" s="13">
        <v>5661.5</v>
      </c>
      <c r="Q210" s="116"/>
      <c r="R210" s="116"/>
      <c r="S210" s="116">
        <v>5661.5</v>
      </c>
      <c r="T210" s="20"/>
    </row>
    <row r="211" spans="1:20" ht="42.75" x14ac:dyDescent="0.25">
      <c r="A211" s="16" t="s">
        <v>87</v>
      </c>
      <c r="B211" s="127" t="s">
        <v>88</v>
      </c>
      <c r="C211" s="10"/>
      <c r="D211" s="10"/>
      <c r="E211" s="114">
        <f>E212+E216+E219+E221</f>
        <v>0</v>
      </c>
      <c r="F211" s="114">
        <f>F212+F216+F219+F221</f>
        <v>91000</v>
      </c>
      <c r="G211" s="114">
        <f>G212+G216+G219+G221</f>
        <v>59237.2</v>
      </c>
      <c r="H211" s="12"/>
      <c r="I211" s="12"/>
      <c r="J211" s="12"/>
      <c r="K211" s="12"/>
      <c r="L211" s="114">
        <f t="shared" ref="L211:S211" si="67">L212+L216+L219+L221</f>
        <v>91000</v>
      </c>
      <c r="M211" s="114">
        <f t="shared" si="67"/>
        <v>26871.4</v>
      </c>
      <c r="N211" s="37">
        <f t="shared" si="67"/>
        <v>0</v>
      </c>
      <c r="O211" s="37">
        <f t="shared" si="67"/>
        <v>0</v>
      </c>
      <c r="P211" s="37">
        <f t="shared" si="67"/>
        <v>55660.100000000006</v>
      </c>
      <c r="Q211" s="114">
        <f t="shared" si="67"/>
        <v>0</v>
      </c>
      <c r="R211" s="114">
        <f t="shared" si="67"/>
        <v>0</v>
      </c>
      <c r="S211" s="114">
        <f t="shared" si="67"/>
        <v>57762.2</v>
      </c>
      <c r="T211" s="20"/>
    </row>
    <row r="212" spans="1:20" ht="30" x14ac:dyDescent="0.25">
      <c r="A212" s="16"/>
      <c r="B212" s="85" t="s">
        <v>303</v>
      </c>
      <c r="C212" s="6">
        <v>99</v>
      </c>
      <c r="D212" s="6">
        <v>1</v>
      </c>
      <c r="E212" s="113">
        <f>E213+E214+E215</f>
        <v>0</v>
      </c>
      <c r="F212" s="113">
        <f>F213+F214+F215</f>
        <v>91000</v>
      </c>
      <c r="G212" s="113">
        <f>G213+G214+G215</f>
        <v>919</v>
      </c>
      <c r="H212" s="28"/>
      <c r="I212" s="28"/>
      <c r="J212" s="28"/>
      <c r="K212" s="28"/>
      <c r="L212" s="113">
        <f t="shared" ref="L212:S212" si="68">L213+L214+L215</f>
        <v>91000</v>
      </c>
      <c r="M212" s="113">
        <f t="shared" si="68"/>
        <v>919</v>
      </c>
      <c r="N212" s="7">
        <f t="shared" si="68"/>
        <v>0</v>
      </c>
      <c r="O212" s="7">
        <f t="shared" si="68"/>
        <v>0</v>
      </c>
      <c r="P212" s="7">
        <f t="shared" si="68"/>
        <v>0</v>
      </c>
      <c r="Q212" s="113">
        <f t="shared" si="68"/>
        <v>0</v>
      </c>
      <c r="R212" s="113">
        <f t="shared" si="68"/>
        <v>0</v>
      </c>
      <c r="S212" s="113">
        <f t="shared" si="68"/>
        <v>0</v>
      </c>
      <c r="T212" s="20"/>
    </row>
    <row r="213" spans="1:20" ht="45" x14ac:dyDescent="0.25">
      <c r="A213" s="16"/>
      <c r="B213" s="31" t="s">
        <v>304</v>
      </c>
      <c r="C213" s="62"/>
      <c r="D213" s="62"/>
      <c r="E213" s="114"/>
      <c r="F213" s="116">
        <v>2970</v>
      </c>
      <c r="G213" s="117">
        <v>30</v>
      </c>
      <c r="H213" s="69"/>
      <c r="I213" s="69"/>
      <c r="J213" s="69"/>
      <c r="K213" s="69"/>
      <c r="L213" s="69">
        <v>2970</v>
      </c>
      <c r="M213" s="70">
        <v>30</v>
      </c>
      <c r="N213" s="54"/>
      <c r="O213" s="54"/>
      <c r="P213" s="54"/>
      <c r="Q213" s="120"/>
      <c r="R213" s="120"/>
      <c r="S213" s="120"/>
      <c r="T213" s="20"/>
    </row>
    <row r="214" spans="1:20" ht="30" x14ac:dyDescent="0.25">
      <c r="A214" s="16"/>
      <c r="B214" s="31" t="s">
        <v>305</v>
      </c>
      <c r="C214" s="62"/>
      <c r="D214" s="62"/>
      <c r="E214" s="114"/>
      <c r="F214" s="116">
        <v>79831.3</v>
      </c>
      <c r="G214" s="117">
        <v>806.2</v>
      </c>
      <c r="H214" s="18"/>
      <c r="I214" s="18"/>
      <c r="J214" s="18"/>
      <c r="K214" s="18"/>
      <c r="L214" s="18">
        <v>79831.3</v>
      </c>
      <c r="M214" s="18">
        <v>806.2</v>
      </c>
      <c r="N214" s="19"/>
      <c r="O214" s="19"/>
      <c r="P214" s="19"/>
      <c r="Q214" s="117"/>
      <c r="R214" s="117"/>
      <c r="S214" s="117"/>
      <c r="T214" s="20"/>
    </row>
    <row r="215" spans="1:20" ht="30" x14ac:dyDescent="0.25">
      <c r="A215" s="16"/>
      <c r="B215" s="31" t="s">
        <v>306</v>
      </c>
      <c r="C215" s="62"/>
      <c r="D215" s="62"/>
      <c r="E215" s="114"/>
      <c r="F215" s="116">
        <v>8198.7000000000007</v>
      </c>
      <c r="G215" s="117">
        <v>82.8</v>
      </c>
      <c r="H215" s="18"/>
      <c r="I215" s="18"/>
      <c r="J215" s="18"/>
      <c r="K215" s="18"/>
      <c r="L215" s="18">
        <v>8198.7000000000007</v>
      </c>
      <c r="M215" s="18">
        <v>82.8</v>
      </c>
      <c r="N215" s="19"/>
      <c r="O215" s="19"/>
      <c r="P215" s="19"/>
      <c r="Q215" s="117"/>
      <c r="R215" s="117"/>
      <c r="S215" s="117"/>
      <c r="T215" s="20"/>
    </row>
    <row r="216" spans="1:20" ht="45" x14ac:dyDescent="0.25">
      <c r="A216" s="16"/>
      <c r="B216" s="85" t="s">
        <v>307</v>
      </c>
      <c r="C216" s="62"/>
      <c r="D216" s="62"/>
      <c r="E216" s="114">
        <f>E217+E218</f>
        <v>0</v>
      </c>
      <c r="F216" s="114">
        <f>F217+F218</f>
        <v>0</v>
      </c>
      <c r="G216" s="114">
        <f>G217+G218</f>
        <v>17966.7</v>
      </c>
      <c r="H216" s="18"/>
      <c r="I216" s="18"/>
      <c r="J216" s="18"/>
      <c r="K216" s="18"/>
      <c r="L216" s="114">
        <f t="shared" ref="L216:S216" si="69">L217+L218</f>
        <v>0</v>
      </c>
      <c r="M216" s="114">
        <f t="shared" si="69"/>
        <v>12370</v>
      </c>
      <c r="N216" s="37">
        <f t="shared" si="69"/>
        <v>0</v>
      </c>
      <c r="O216" s="37">
        <f t="shared" si="69"/>
        <v>0</v>
      </c>
      <c r="P216" s="37">
        <f t="shared" si="69"/>
        <v>13116.7</v>
      </c>
      <c r="Q216" s="114">
        <f t="shared" si="69"/>
        <v>0</v>
      </c>
      <c r="R216" s="114">
        <f t="shared" si="69"/>
        <v>0</v>
      </c>
      <c r="S216" s="114">
        <f t="shared" si="69"/>
        <v>13116.7</v>
      </c>
      <c r="T216" s="20"/>
    </row>
    <row r="217" spans="1:20" ht="30" x14ac:dyDescent="0.25">
      <c r="A217" s="16"/>
      <c r="B217" s="31" t="s">
        <v>308</v>
      </c>
      <c r="C217" s="62"/>
      <c r="D217" s="62"/>
      <c r="E217" s="114"/>
      <c r="F217" s="116"/>
      <c r="G217" s="117">
        <v>17616.7</v>
      </c>
      <c r="H217" s="18"/>
      <c r="I217" s="18"/>
      <c r="J217" s="18"/>
      <c r="K217" s="18"/>
      <c r="L217" s="18"/>
      <c r="M217" s="18">
        <v>12370</v>
      </c>
      <c r="N217" s="19"/>
      <c r="O217" s="19"/>
      <c r="P217" s="19">
        <v>13116.7</v>
      </c>
      <c r="Q217" s="117"/>
      <c r="R217" s="117"/>
      <c r="S217" s="117">
        <v>13116.7</v>
      </c>
      <c r="T217" s="20"/>
    </row>
    <row r="218" spans="1:20" ht="30" x14ac:dyDescent="0.25">
      <c r="A218" s="16"/>
      <c r="B218" s="31" t="s">
        <v>309</v>
      </c>
      <c r="C218" s="62"/>
      <c r="D218" s="62"/>
      <c r="E218" s="114"/>
      <c r="F218" s="116"/>
      <c r="G218" s="117">
        <v>350</v>
      </c>
      <c r="H218" s="18"/>
      <c r="I218" s="18"/>
      <c r="J218" s="18"/>
      <c r="K218" s="18"/>
      <c r="L218" s="18"/>
      <c r="M218" s="18">
        <v>0</v>
      </c>
      <c r="N218" s="19"/>
      <c r="O218" s="19"/>
      <c r="P218" s="19"/>
      <c r="Q218" s="117"/>
      <c r="R218" s="117"/>
      <c r="S218" s="117"/>
      <c r="T218" s="20"/>
    </row>
    <row r="219" spans="1:20" ht="45" x14ac:dyDescent="0.25">
      <c r="A219" s="16"/>
      <c r="B219" s="85" t="s">
        <v>310</v>
      </c>
      <c r="C219" s="62"/>
      <c r="D219" s="62"/>
      <c r="E219" s="114">
        <f>E220</f>
        <v>0</v>
      </c>
      <c r="F219" s="114">
        <f>F220</f>
        <v>0</v>
      </c>
      <c r="G219" s="114">
        <f>G220</f>
        <v>39851.5</v>
      </c>
      <c r="H219" s="18"/>
      <c r="I219" s="18"/>
      <c r="J219" s="18"/>
      <c r="K219" s="18"/>
      <c r="L219" s="114">
        <f t="shared" ref="L219:S219" si="70">L220</f>
        <v>0</v>
      </c>
      <c r="M219" s="114">
        <f t="shared" si="70"/>
        <v>13582.4</v>
      </c>
      <c r="N219" s="37">
        <f t="shared" si="70"/>
        <v>0</v>
      </c>
      <c r="O219" s="37">
        <f t="shared" si="70"/>
        <v>0</v>
      </c>
      <c r="P219" s="37">
        <f t="shared" si="70"/>
        <v>42043.4</v>
      </c>
      <c r="Q219" s="114">
        <f t="shared" si="70"/>
        <v>0</v>
      </c>
      <c r="R219" s="114">
        <f t="shared" si="70"/>
        <v>0</v>
      </c>
      <c r="S219" s="114">
        <f t="shared" si="70"/>
        <v>44145.5</v>
      </c>
      <c r="T219" s="20"/>
    </row>
    <row r="220" spans="1:20" ht="60" x14ac:dyDescent="0.25">
      <c r="A220" s="16" t="s">
        <v>368</v>
      </c>
      <c r="B220" s="31" t="s">
        <v>311</v>
      </c>
      <c r="C220" s="62"/>
      <c r="D220" s="62"/>
      <c r="E220" s="114"/>
      <c r="F220" s="116"/>
      <c r="G220" s="117">
        <v>39851.5</v>
      </c>
      <c r="H220" s="18"/>
      <c r="I220" s="18"/>
      <c r="J220" s="18"/>
      <c r="K220" s="18"/>
      <c r="L220" s="18"/>
      <c r="M220" s="18">
        <v>13582.4</v>
      </c>
      <c r="N220" s="19"/>
      <c r="O220" s="19"/>
      <c r="P220" s="19">
        <v>42043.4</v>
      </c>
      <c r="Q220" s="117"/>
      <c r="R220" s="117"/>
      <c r="S220" s="117">
        <v>44145.5</v>
      </c>
      <c r="T220" s="20"/>
    </row>
    <row r="221" spans="1:20" ht="30" x14ac:dyDescent="0.25">
      <c r="A221" s="16"/>
      <c r="B221" s="85" t="s">
        <v>312</v>
      </c>
      <c r="C221" s="62"/>
      <c r="D221" s="62"/>
      <c r="E221" s="114">
        <f>E222</f>
        <v>0</v>
      </c>
      <c r="F221" s="114">
        <f>F222</f>
        <v>0</v>
      </c>
      <c r="G221" s="114">
        <f>G222</f>
        <v>500</v>
      </c>
      <c r="H221" s="18"/>
      <c r="I221" s="18"/>
      <c r="J221" s="18"/>
      <c r="K221" s="18"/>
      <c r="L221" s="114">
        <f t="shared" ref="L221:S221" si="71">L222</f>
        <v>0</v>
      </c>
      <c r="M221" s="114">
        <f t="shared" si="71"/>
        <v>0</v>
      </c>
      <c r="N221" s="37">
        <f t="shared" si="71"/>
        <v>0</v>
      </c>
      <c r="O221" s="37">
        <f t="shared" si="71"/>
        <v>0</v>
      </c>
      <c r="P221" s="37">
        <f t="shared" si="71"/>
        <v>500</v>
      </c>
      <c r="Q221" s="114">
        <f t="shared" si="71"/>
        <v>0</v>
      </c>
      <c r="R221" s="114">
        <f t="shared" si="71"/>
        <v>0</v>
      </c>
      <c r="S221" s="114">
        <f t="shared" si="71"/>
        <v>500</v>
      </c>
      <c r="T221" s="20"/>
    </row>
    <row r="222" spans="1:20" ht="45" x14ac:dyDescent="0.25">
      <c r="A222" s="16"/>
      <c r="B222" s="31" t="s">
        <v>313</v>
      </c>
      <c r="C222" s="62"/>
      <c r="D222" s="62"/>
      <c r="E222" s="114"/>
      <c r="F222" s="116"/>
      <c r="G222" s="117">
        <v>500</v>
      </c>
      <c r="H222" s="18"/>
      <c r="I222" s="18"/>
      <c r="J222" s="18"/>
      <c r="K222" s="18"/>
      <c r="L222" s="18"/>
      <c r="M222" s="18"/>
      <c r="N222" s="19"/>
      <c r="O222" s="19"/>
      <c r="P222" s="19">
        <v>500</v>
      </c>
      <c r="Q222" s="117"/>
      <c r="R222" s="117"/>
      <c r="S222" s="117">
        <v>500</v>
      </c>
      <c r="T222" s="20"/>
    </row>
    <row r="223" spans="1:20" ht="28.5" x14ac:dyDescent="0.25">
      <c r="A223" s="16" t="s">
        <v>89</v>
      </c>
      <c r="B223" s="87" t="s">
        <v>90</v>
      </c>
      <c r="C223" s="10"/>
      <c r="D223" s="10"/>
      <c r="E223" s="114">
        <f>E224+E226+E228</f>
        <v>0</v>
      </c>
      <c r="F223" s="114">
        <f>F224+F226+F228</f>
        <v>960</v>
      </c>
      <c r="G223" s="114">
        <f>G224+G226+G228</f>
        <v>205125.13</v>
      </c>
      <c r="H223" s="12"/>
      <c r="I223" s="12"/>
      <c r="J223" s="12"/>
      <c r="K223" s="12"/>
      <c r="L223" s="114">
        <f t="shared" ref="L223:S223" si="72">L224+L226+L228</f>
        <v>0</v>
      </c>
      <c r="M223" s="114">
        <f t="shared" si="72"/>
        <v>85194.8</v>
      </c>
      <c r="N223" s="37">
        <f t="shared" si="72"/>
        <v>0</v>
      </c>
      <c r="O223" s="37">
        <f t="shared" si="72"/>
        <v>0</v>
      </c>
      <c r="P223" s="37">
        <f t="shared" si="72"/>
        <v>196864.78</v>
      </c>
      <c r="Q223" s="114">
        <f t="shared" si="72"/>
        <v>0</v>
      </c>
      <c r="R223" s="114">
        <f t="shared" si="72"/>
        <v>0</v>
      </c>
      <c r="S223" s="114">
        <f t="shared" si="72"/>
        <v>210642.02</v>
      </c>
      <c r="T223" s="20"/>
    </row>
    <row r="224" spans="1:20" ht="30" x14ac:dyDescent="0.25">
      <c r="A224" s="16"/>
      <c r="B224" s="85" t="s">
        <v>314</v>
      </c>
      <c r="C224" s="10"/>
      <c r="D224" s="10"/>
      <c r="E224" s="114">
        <f>E225</f>
        <v>0</v>
      </c>
      <c r="F224" s="114">
        <f>F225</f>
        <v>0</v>
      </c>
      <c r="G224" s="114">
        <f>G225</f>
        <v>14506.71</v>
      </c>
      <c r="H224" s="12"/>
      <c r="I224" s="12"/>
      <c r="J224" s="12"/>
      <c r="K224" s="12"/>
      <c r="L224" s="114">
        <f t="shared" ref="L224:S224" si="73">L225</f>
        <v>0</v>
      </c>
      <c r="M224" s="114">
        <f t="shared" si="73"/>
        <v>416.4</v>
      </c>
      <c r="N224" s="37">
        <f t="shared" si="73"/>
        <v>0</v>
      </c>
      <c r="O224" s="37">
        <f t="shared" si="73"/>
        <v>0</v>
      </c>
      <c r="P224" s="37">
        <f t="shared" si="73"/>
        <v>1968.2</v>
      </c>
      <c r="Q224" s="114">
        <f t="shared" si="73"/>
        <v>0</v>
      </c>
      <c r="R224" s="114">
        <f t="shared" si="73"/>
        <v>0</v>
      </c>
      <c r="S224" s="114">
        <f t="shared" si="73"/>
        <v>2074.1</v>
      </c>
      <c r="T224" s="20"/>
    </row>
    <row r="225" spans="1:20" ht="120" x14ac:dyDescent="0.25">
      <c r="A225" s="16"/>
      <c r="B225" s="31" t="s">
        <v>315</v>
      </c>
      <c r="C225" s="10"/>
      <c r="D225" s="10"/>
      <c r="E225" s="114"/>
      <c r="F225" s="116"/>
      <c r="G225" s="116">
        <v>14506.71</v>
      </c>
      <c r="H225" s="12"/>
      <c r="I225" s="12"/>
      <c r="J225" s="12"/>
      <c r="K225" s="12"/>
      <c r="L225" s="12"/>
      <c r="M225" s="12">
        <v>416.4</v>
      </c>
      <c r="N225" s="13"/>
      <c r="O225" s="13"/>
      <c r="P225" s="13">
        <v>1968.2</v>
      </c>
      <c r="Q225" s="116"/>
      <c r="R225" s="116"/>
      <c r="S225" s="116">
        <v>2074.1</v>
      </c>
      <c r="T225" s="20"/>
    </row>
    <row r="226" spans="1:20" ht="47.25" customHeight="1" x14ac:dyDescent="0.25">
      <c r="A226" s="16"/>
      <c r="B226" s="85" t="s">
        <v>316</v>
      </c>
      <c r="C226" s="10"/>
      <c r="D226" s="10"/>
      <c r="E226" s="114">
        <f>E227</f>
        <v>0</v>
      </c>
      <c r="F226" s="114">
        <f>F227</f>
        <v>960</v>
      </c>
      <c r="G226" s="114">
        <f>G227</f>
        <v>184362.22</v>
      </c>
      <c r="H226" s="12"/>
      <c r="I226" s="12"/>
      <c r="J226" s="12"/>
      <c r="K226" s="12"/>
      <c r="L226" s="114">
        <f t="shared" ref="L226:S226" si="74">L227</f>
        <v>0</v>
      </c>
      <c r="M226" s="114">
        <f t="shared" si="74"/>
        <v>81324.3</v>
      </c>
      <c r="N226" s="37">
        <f t="shared" si="74"/>
        <v>0</v>
      </c>
      <c r="O226" s="37">
        <f t="shared" si="74"/>
        <v>0</v>
      </c>
      <c r="P226" s="37">
        <f t="shared" si="74"/>
        <v>188338.8</v>
      </c>
      <c r="Q226" s="114">
        <f t="shared" si="74"/>
        <v>0</v>
      </c>
      <c r="R226" s="114">
        <f t="shared" si="74"/>
        <v>0</v>
      </c>
      <c r="S226" s="114">
        <f t="shared" si="74"/>
        <v>202009.3</v>
      </c>
      <c r="T226" s="20"/>
    </row>
    <row r="227" spans="1:20" ht="60" x14ac:dyDescent="0.25">
      <c r="A227" s="16"/>
      <c r="B227" s="31" t="s">
        <v>317</v>
      </c>
      <c r="C227" s="10"/>
      <c r="D227" s="10"/>
      <c r="E227" s="114"/>
      <c r="F227" s="116">
        <v>960</v>
      </c>
      <c r="G227" s="116">
        <v>184362.22</v>
      </c>
      <c r="H227" s="12"/>
      <c r="I227" s="12"/>
      <c r="J227" s="12"/>
      <c r="K227" s="12"/>
      <c r="L227" s="12"/>
      <c r="M227" s="12">
        <v>81324.3</v>
      </c>
      <c r="N227" s="13"/>
      <c r="O227" s="13"/>
      <c r="P227" s="13">
        <v>188338.8</v>
      </c>
      <c r="Q227" s="116"/>
      <c r="R227" s="116"/>
      <c r="S227" s="116">
        <v>202009.3</v>
      </c>
      <c r="T227" s="20"/>
    </row>
    <row r="228" spans="1:20" ht="30" x14ac:dyDescent="0.25">
      <c r="A228" s="16"/>
      <c r="B228" s="85" t="s">
        <v>318</v>
      </c>
      <c r="C228" s="10"/>
      <c r="D228" s="10"/>
      <c r="E228" s="114">
        <f>E229</f>
        <v>0</v>
      </c>
      <c r="F228" s="114">
        <f>F229</f>
        <v>0</v>
      </c>
      <c r="G228" s="114">
        <f>G229</f>
        <v>6256.2</v>
      </c>
      <c r="H228" s="12"/>
      <c r="I228" s="12"/>
      <c r="J228" s="12"/>
      <c r="K228" s="12"/>
      <c r="L228" s="114">
        <f t="shared" ref="L228:S228" si="75">L229</f>
        <v>0</v>
      </c>
      <c r="M228" s="114">
        <f t="shared" si="75"/>
        <v>3454.1</v>
      </c>
      <c r="N228" s="37">
        <f t="shared" si="75"/>
        <v>0</v>
      </c>
      <c r="O228" s="37">
        <f t="shared" si="75"/>
        <v>0</v>
      </c>
      <c r="P228" s="37">
        <f t="shared" si="75"/>
        <v>6557.78</v>
      </c>
      <c r="Q228" s="114">
        <f t="shared" si="75"/>
        <v>0</v>
      </c>
      <c r="R228" s="114">
        <f t="shared" si="75"/>
        <v>0</v>
      </c>
      <c r="S228" s="114">
        <f t="shared" si="75"/>
        <v>6558.62</v>
      </c>
      <c r="T228" s="20"/>
    </row>
    <row r="229" spans="1:20" ht="44.25" customHeight="1" x14ac:dyDescent="0.25">
      <c r="A229" s="16"/>
      <c r="B229" s="31" t="s">
        <v>319</v>
      </c>
      <c r="C229" s="10"/>
      <c r="D229" s="10"/>
      <c r="E229" s="114"/>
      <c r="F229" s="116"/>
      <c r="G229" s="116">
        <v>6256.2</v>
      </c>
      <c r="H229" s="12"/>
      <c r="I229" s="12"/>
      <c r="J229" s="12"/>
      <c r="K229" s="12"/>
      <c r="L229" s="12"/>
      <c r="M229" s="12">
        <v>3454.1</v>
      </c>
      <c r="N229" s="13"/>
      <c r="O229" s="13"/>
      <c r="P229" s="13">
        <v>6557.78</v>
      </c>
      <c r="Q229" s="116"/>
      <c r="R229" s="116"/>
      <c r="S229" s="116">
        <v>6558.62</v>
      </c>
      <c r="T229" s="20"/>
    </row>
    <row r="230" spans="1:20" ht="42.75" x14ac:dyDescent="0.25">
      <c r="A230" s="16" t="s">
        <v>91</v>
      </c>
      <c r="B230" s="87" t="s">
        <v>92</v>
      </c>
      <c r="C230" s="10"/>
      <c r="D230" s="10"/>
      <c r="E230" s="114">
        <f>E231</f>
        <v>0</v>
      </c>
      <c r="F230" s="114">
        <f>F231</f>
        <v>0</v>
      </c>
      <c r="G230" s="114">
        <f>G231</f>
        <v>3058.5</v>
      </c>
      <c r="H230" s="12"/>
      <c r="I230" s="12"/>
      <c r="J230" s="12"/>
      <c r="K230" s="12"/>
      <c r="L230" s="114">
        <f t="shared" ref="L230:S230" si="76">L231</f>
        <v>0</v>
      </c>
      <c r="M230" s="114">
        <f t="shared" si="76"/>
        <v>2035.1</v>
      </c>
      <c r="N230" s="37">
        <f t="shared" si="76"/>
        <v>0</v>
      </c>
      <c r="O230" s="37">
        <f t="shared" si="76"/>
        <v>0</v>
      </c>
      <c r="P230" s="37">
        <f t="shared" si="76"/>
        <v>3058.5</v>
      </c>
      <c r="Q230" s="114">
        <f t="shared" si="76"/>
        <v>0</v>
      </c>
      <c r="R230" s="114">
        <f t="shared" si="76"/>
        <v>0</v>
      </c>
      <c r="S230" s="114">
        <f t="shared" si="76"/>
        <v>3058.5</v>
      </c>
      <c r="T230" s="20"/>
    </row>
    <row r="231" spans="1:20" ht="42.75" x14ac:dyDescent="0.25">
      <c r="A231" s="16"/>
      <c r="B231" s="125" t="s">
        <v>320</v>
      </c>
      <c r="C231" s="10"/>
      <c r="D231" s="10"/>
      <c r="E231" s="114">
        <f>E232+E233+E234+E235</f>
        <v>0</v>
      </c>
      <c r="F231" s="114">
        <f>F232+F233+F234+F235</f>
        <v>0</v>
      </c>
      <c r="G231" s="114">
        <f>G232+G233+G234+G235</f>
        <v>3058.5</v>
      </c>
      <c r="H231" s="12"/>
      <c r="I231" s="12"/>
      <c r="J231" s="12"/>
      <c r="K231" s="12"/>
      <c r="L231" s="114">
        <f t="shared" ref="L231:S231" si="77">L232+L233+L234+L235</f>
        <v>0</v>
      </c>
      <c r="M231" s="114">
        <f t="shared" si="77"/>
        <v>2035.1</v>
      </c>
      <c r="N231" s="37">
        <f t="shared" si="77"/>
        <v>0</v>
      </c>
      <c r="O231" s="37">
        <f t="shared" si="77"/>
        <v>0</v>
      </c>
      <c r="P231" s="37">
        <f t="shared" si="77"/>
        <v>3058.5</v>
      </c>
      <c r="Q231" s="114">
        <f t="shared" si="77"/>
        <v>0</v>
      </c>
      <c r="R231" s="114">
        <f t="shared" si="77"/>
        <v>0</v>
      </c>
      <c r="S231" s="114">
        <f t="shared" si="77"/>
        <v>3058.5</v>
      </c>
      <c r="T231" s="20"/>
    </row>
    <row r="232" spans="1:20" ht="45" x14ac:dyDescent="0.25">
      <c r="A232" s="16"/>
      <c r="B232" s="31" t="s">
        <v>322</v>
      </c>
      <c r="C232" s="10"/>
      <c r="D232" s="10"/>
      <c r="E232" s="114"/>
      <c r="F232" s="116"/>
      <c r="G232" s="116"/>
      <c r="H232" s="12"/>
      <c r="I232" s="12"/>
      <c r="J232" s="12"/>
      <c r="K232" s="12"/>
      <c r="L232" s="12"/>
      <c r="M232" s="12"/>
      <c r="N232" s="13"/>
      <c r="O232" s="13"/>
      <c r="P232" s="13"/>
      <c r="Q232" s="116"/>
      <c r="R232" s="116"/>
      <c r="S232" s="116"/>
      <c r="T232" s="20"/>
    </row>
    <row r="233" spans="1:20" ht="45" x14ac:dyDescent="0.25">
      <c r="A233" s="16"/>
      <c r="B233" s="31" t="s">
        <v>323</v>
      </c>
      <c r="C233" s="10"/>
      <c r="D233" s="10"/>
      <c r="E233" s="114"/>
      <c r="F233" s="116"/>
      <c r="G233" s="116"/>
      <c r="H233" s="12"/>
      <c r="I233" s="12"/>
      <c r="J233" s="12"/>
      <c r="K233" s="12"/>
      <c r="L233" s="12"/>
      <c r="M233" s="12"/>
      <c r="N233" s="13"/>
      <c r="O233" s="13"/>
      <c r="P233" s="13"/>
      <c r="Q233" s="116"/>
      <c r="R233" s="116"/>
      <c r="S233" s="116"/>
      <c r="T233" s="20"/>
    </row>
    <row r="234" spans="1:20" ht="45" x14ac:dyDescent="0.25">
      <c r="A234" s="16"/>
      <c r="B234" s="31" t="s">
        <v>324</v>
      </c>
      <c r="C234" s="10"/>
      <c r="D234" s="10"/>
      <c r="E234" s="114"/>
      <c r="F234" s="116"/>
      <c r="G234" s="116">
        <v>500</v>
      </c>
      <c r="H234" s="12"/>
      <c r="I234" s="12"/>
      <c r="J234" s="12"/>
      <c r="K234" s="12"/>
      <c r="L234" s="12"/>
      <c r="M234" s="12">
        <v>500</v>
      </c>
      <c r="N234" s="13"/>
      <c r="O234" s="13"/>
      <c r="P234" s="13">
        <v>500</v>
      </c>
      <c r="Q234" s="116"/>
      <c r="R234" s="116"/>
      <c r="S234" s="116">
        <v>500</v>
      </c>
      <c r="T234" s="20"/>
    </row>
    <row r="235" spans="1:20" ht="45.75" customHeight="1" x14ac:dyDescent="0.25">
      <c r="A235" s="16"/>
      <c r="B235" s="31" t="s">
        <v>321</v>
      </c>
      <c r="C235" s="10"/>
      <c r="D235" s="10"/>
      <c r="E235" s="114"/>
      <c r="F235" s="116"/>
      <c r="G235" s="116">
        <v>2558.5</v>
      </c>
      <c r="H235" s="12"/>
      <c r="I235" s="12"/>
      <c r="J235" s="12"/>
      <c r="K235" s="12"/>
      <c r="L235" s="12"/>
      <c r="M235" s="12">
        <v>1535.1</v>
      </c>
      <c r="N235" s="13"/>
      <c r="O235" s="13"/>
      <c r="P235" s="13">
        <v>2558.5</v>
      </c>
      <c r="Q235" s="116"/>
      <c r="R235" s="116"/>
      <c r="S235" s="116">
        <v>2558.5</v>
      </c>
      <c r="T235" s="20"/>
    </row>
    <row r="236" spans="1:20" s="47" customFormat="1" ht="57" x14ac:dyDescent="0.2">
      <c r="A236" s="41" t="s">
        <v>93</v>
      </c>
      <c r="B236" s="87" t="s">
        <v>94</v>
      </c>
      <c r="C236" s="43"/>
      <c r="D236" s="43"/>
      <c r="E236" s="114"/>
      <c r="F236" s="116">
        <f>F237+F243</f>
        <v>0</v>
      </c>
      <c r="G236" s="116">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6"/>
      <c r="R236" s="116">
        <f t="shared" si="78"/>
        <v>0</v>
      </c>
      <c r="S236" s="116">
        <f t="shared" si="78"/>
        <v>19046.73</v>
      </c>
      <c r="T236" s="46"/>
    </row>
    <row r="237" spans="1:20" ht="30" x14ac:dyDescent="0.25">
      <c r="A237" s="16" t="s">
        <v>95</v>
      </c>
      <c r="B237" s="89" t="s">
        <v>325</v>
      </c>
      <c r="C237" s="5"/>
      <c r="D237" s="5"/>
      <c r="E237" s="113"/>
      <c r="F237" s="117">
        <f>F238+F239+F240+F241+F242</f>
        <v>0</v>
      </c>
      <c r="G237" s="117">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7"/>
      <c r="R237" s="117">
        <f t="shared" si="79"/>
        <v>0</v>
      </c>
      <c r="S237" s="117">
        <f t="shared" si="79"/>
        <v>8163.2</v>
      </c>
      <c r="T237" s="20"/>
    </row>
    <row r="238" spans="1:20" ht="45" x14ac:dyDescent="0.25">
      <c r="A238" s="16" t="s">
        <v>96</v>
      </c>
      <c r="B238" s="17" t="s">
        <v>97</v>
      </c>
      <c r="C238" s="5"/>
      <c r="D238" s="5"/>
      <c r="E238" s="113"/>
      <c r="F238" s="117">
        <v>0</v>
      </c>
      <c r="G238" s="117">
        <v>0</v>
      </c>
      <c r="H238" s="28"/>
      <c r="I238" s="29"/>
      <c r="J238" s="28"/>
      <c r="K238" s="29"/>
      <c r="L238" s="28">
        <v>0</v>
      </c>
      <c r="M238" s="29">
        <v>0</v>
      </c>
      <c r="N238" s="19"/>
      <c r="O238" s="19">
        <v>0</v>
      </c>
      <c r="P238" s="19">
        <v>0</v>
      </c>
      <c r="Q238" s="117"/>
      <c r="R238" s="117">
        <v>0</v>
      </c>
      <c r="S238" s="117">
        <v>0</v>
      </c>
      <c r="T238" s="20" t="s">
        <v>98</v>
      </c>
    </row>
    <row r="239" spans="1:20" ht="75" x14ac:dyDescent="0.25">
      <c r="A239" s="16" t="s">
        <v>99</v>
      </c>
      <c r="B239" s="17" t="s">
        <v>100</v>
      </c>
      <c r="C239" s="5"/>
      <c r="D239" s="5"/>
      <c r="E239" s="113"/>
      <c r="F239" s="117">
        <v>0</v>
      </c>
      <c r="G239" s="117">
        <v>0</v>
      </c>
      <c r="H239" s="28"/>
      <c r="I239" s="29"/>
      <c r="J239" s="28"/>
      <c r="K239" s="29"/>
      <c r="L239" s="28">
        <v>0</v>
      </c>
      <c r="M239" s="29">
        <v>0</v>
      </c>
      <c r="N239" s="19"/>
      <c r="O239" s="19">
        <v>0</v>
      </c>
      <c r="P239" s="19">
        <v>0</v>
      </c>
      <c r="Q239" s="117"/>
      <c r="R239" s="117">
        <v>0</v>
      </c>
      <c r="S239" s="117">
        <v>0</v>
      </c>
      <c r="T239" s="20" t="s">
        <v>98</v>
      </c>
    </row>
    <row r="240" spans="1:20" ht="75" x14ac:dyDescent="0.25">
      <c r="A240" s="16" t="s">
        <v>101</v>
      </c>
      <c r="B240" s="17" t="s">
        <v>102</v>
      </c>
      <c r="C240" s="5"/>
      <c r="D240" s="5"/>
      <c r="E240" s="113"/>
      <c r="F240" s="117"/>
      <c r="G240" s="117">
        <v>438.15</v>
      </c>
      <c r="H240" s="28"/>
      <c r="I240" s="29"/>
      <c r="J240" s="28"/>
      <c r="K240" s="29"/>
      <c r="L240" s="28"/>
      <c r="M240" s="29">
        <v>0</v>
      </c>
      <c r="N240" s="19"/>
      <c r="O240" s="19"/>
      <c r="P240" s="19">
        <v>361.95</v>
      </c>
      <c r="Q240" s="117"/>
      <c r="R240" s="117"/>
      <c r="S240" s="117">
        <v>584.20000000000005</v>
      </c>
      <c r="T240" s="20"/>
    </row>
    <row r="241" spans="1:20" ht="60" x14ac:dyDescent="0.25">
      <c r="A241" s="16" t="s">
        <v>103</v>
      </c>
      <c r="B241" s="17" t="s">
        <v>104</v>
      </c>
      <c r="C241" s="5"/>
      <c r="D241" s="5"/>
      <c r="E241" s="113"/>
      <c r="F241" s="117"/>
      <c r="G241" s="117">
        <v>60</v>
      </c>
      <c r="H241" s="28"/>
      <c r="I241" s="29"/>
      <c r="J241" s="28"/>
      <c r="K241" s="29"/>
      <c r="L241" s="28"/>
      <c r="M241" s="29">
        <v>0</v>
      </c>
      <c r="N241" s="19"/>
      <c r="O241" s="19"/>
      <c r="P241" s="19">
        <v>60</v>
      </c>
      <c r="Q241" s="117"/>
      <c r="R241" s="117"/>
      <c r="S241" s="117">
        <v>60</v>
      </c>
      <c r="T241" s="20"/>
    </row>
    <row r="242" spans="1:20" ht="45" x14ac:dyDescent="0.25">
      <c r="A242" s="16" t="s">
        <v>105</v>
      </c>
      <c r="B242" s="17" t="s">
        <v>106</v>
      </c>
      <c r="C242" s="5"/>
      <c r="D242" s="5"/>
      <c r="E242" s="113"/>
      <c r="F242" s="117"/>
      <c r="G242" s="117">
        <v>7519</v>
      </c>
      <c r="H242" s="28"/>
      <c r="I242" s="29"/>
      <c r="J242" s="28"/>
      <c r="K242" s="29"/>
      <c r="L242" s="28"/>
      <c r="M242" s="29">
        <v>4511.3999999999996</v>
      </c>
      <c r="N242" s="19"/>
      <c r="O242" s="19"/>
      <c r="P242" s="19">
        <v>7519</v>
      </c>
      <c r="Q242" s="117"/>
      <c r="R242" s="117"/>
      <c r="S242" s="117">
        <v>7519</v>
      </c>
      <c r="T242" s="20"/>
    </row>
    <row r="243" spans="1:20" ht="45" x14ac:dyDescent="0.25">
      <c r="A243" s="16" t="s">
        <v>107</v>
      </c>
      <c r="B243" s="89" t="s">
        <v>326</v>
      </c>
      <c r="C243" s="5"/>
      <c r="D243" s="5"/>
      <c r="E243" s="113"/>
      <c r="F243" s="117">
        <f>F244</f>
        <v>0</v>
      </c>
      <c r="G243" s="117">
        <f>G244</f>
        <v>10208.450000000001</v>
      </c>
      <c r="H243" s="28"/>
      <c r="I243" s="29"/>
      <c r="J243" s="28"/>
      <c r="K243" s="29"/>
      <c r="L243" s="29">
        <f>L244</f>
        <v>0</v>
      </c>
      <c r="M243" s="29">
        <v>7571.8</v>
      </c>
      <c r="N243" s="19"/>
      <c r="O243" s="19">
        <f>O244</f>
        <v>0</v>
      </c>
      <c r="P243" s="19">
        <f>P244</f>
        <v>10883.53</v>
      </c>
      <c r="Q243" s="117"/>
      <c r="R243" s="117">
        <f>R244</f>
        <v>0</v>
      </c>
      <c r="S243" s="117">
        <f>S244</f>
        <v>10883.53</v>
      </c>
      <c r="T243" s="20"/>
    </row>
    <row r="244" spans="1:20" ht="45" x14ac:dyDescent="0.25">
      <c r="A244" s="16" t="s">
        <v>108</v>
      </c>
      <c r="B244" s="17" t="s">
        <v>109</v>
      </c>
      <c r="C244" s="5"/>
      <c r="D244" s="5"/>
      <c r="E244" s="113"/>
      <c r="F244" s="117"/>
      <c r="G244" s="117">
        <v>10208.450000000001</v>
      </c>
      <c r="H244" s="18"/>
      <c r="I244" s="18"/>
      <c r="J244" s="18"/>
      <c r="K244" s="18"/>
      <c r="L244" s="18"/>
      <c r="M244" s="18"/>
      <c r="N244" s="19"/>
      <c r="O244" s="19"/>
      <c r="P244" s="19">
        <v>10883.53</v>
      </c>
      <c r="Q244" s="117"/>
      <c r="R244" s="117"/>
      <c r="S244" s="117">
        <v>10883.53</v>
      </c>
      <c r="T244" s="20"/>
    </row>
    <row r="245" spans="1:20" s="15" customFormat="1" ht="42.75" x14ac:dyDescent="0.2">
      <c r="A245" s="8" t="s">
        <v>110</v>
      </c>
      <c r="B245" s="87" t="s">
        <v>111</v>
      </c>
      <c r="C245" s="10"/>
      <c r="D245" s="10"/>
      <c r="E245" s="114">
        <f>E246+E248+E250+E252</f>
        <v>0</v>
      </c>
      <c r="F245" s="114">
        <f>F246+F248+F250+F252</f>
        <v>0</v>
      </c>
      <c r="G245" s="114">
        <f>G246+G248+G250+G252</f>
        <v>35154.53</v>
      </c>
      <c r="H245" s="12"/>
      <c r="I245" s="12"/>
      <c r="J245" s="12"/>
      <c r="K245" s="12"/>
      <c r="L245" s="114">
        <f t="shared" ref="L245:S245" si="80">L246+L248+L250+L252</f>
        <v>0</v>
      </c>
      <c r="M245" s="114">
        <f t="shared" si="80"/>
        <v>8308.7200000000012</v>
      </c>
      <c r="N245" s="37">
        <f t="shared" si="80"/>
        <v>0</v>
      </c>
      <c r="O245" s="37">
        <f t="shared" si="80"/>
        <v>0</v>
      </c>
      <c r="P245" s="37">
        <f t="shared" si="80"/>
        <v>33304.53</v>
      </c>
      <c r="Q245" s="114">
        <f t="shared" si="80"/>
        <v>0</v>
      </c>
      <c r="R245" s="114">
        <f t="shared" si="80"/>
        <v>0</v>
      </c>
      <c r="S245" s="114">
        <f t="shared" si="80"/>
        <v>22254.53</v>
      </c>
      <c r="T245" s="72"/>
    </row>
    <row r="246" spans="1:20" s="15" customFormat="1" ht="60" x14ac:dyDescent="0.2">
      <c r="A246" s="8"/>
      <c r="B246" s="85" t="s">
        <v>112</v>
      </c>
      <c r="C246" s="10"/>
      <c r="D246" s="10"/>
      <c r="E246" s="114">
        <f>E247</f>
        <v>0</v>
      </c>
      <c r="F246" s="114">
        <f>F247</f>
        <v>0</v>
      </c>
      <c r="G246" s="114">
        <f>G247</f>
        <v>19900</v>
      </c>
      <c r="H246" s="12"/>
      <c r="I246" s="12"/>
      <c r="J246" s="12"/>
      <c r="K246" s="12"/>
      <c r="L246" s="114">
        <f t="shared" ref="L246:S246" si="81">L247</f>
        <v>0</v>
      </c>
      <c r="M246" s="114">
        <f t="shared" si="81"/>
        <v>0</v>
      </c>
      <c r="N246" s="37">
        <f t="shared" si="81"/>
        <v>0</v>
      </c>
      <c r="O246" s="37">
        <f t="shared" si="81"/>
        <v>0</v>
      </c>
      <c r="P246" s="37">
        <f t="shared" si="81"/>
        <v>18050</v>
      </c>
      <c r="Q246" s="114">
        <f t="shared" si="81"/>
        <v>0</v>
      </c>
      <c r="R246" s="114">
        <f t="shared" si="81"/>
        <v>0</v>
      </c>
      <c r="S246" s="114">
        <f t="shared" si="81"/>
        <v>7000</v>
      </c>
      <c r="T246" s="72"/>
    </row>
    <row r="247" spans="1:20" s="15" customFormat="1" ht="151.5" customHeight="1" x14ac:dyDescent="0.25">
      <c r="A247" s="73" t="s">
        <v>113</v>
      </c>
      <c r="B247" s="31" t="s">
        <v>114</v>
      </c>
      <c r="C247" s="10"/>
      <c r="D247" s="10"/>
      <c r="E247" s="114"/>
      <c r="F247" s="116"/>
      <c r="G247" s="116">
        <v>19900</v>
      </c>
      <c r="H247" s="12"/>
      <c r="I247" s="12"/>
      <c r="J247" s="12"/>
      <c r="K247" s="12"/>
      <c r="L247" s="12"/>
      <c r="M247" s="12">
        <v>0</v>
      </c>
      <c r="N247" s="13"/>
      <c r="O247" s="13"/>
      <c r="P247" s="13">
        <v>18050</v>
      </c>
      <c r="Q247" s="116"/>
      <c r="R247" s="116"/>
      <c r="S247" s="116">
        <v>7000</v>
      </c>
      <c r="T247" s="72"/>
    </row>
    <row r="248" spans="1:20" s="15" customFormat="1" ht="45" x14ac:dyDescent="0.2">
      <c r="A248" s="8" t="s">
        <v>115</v>
      </c>
      <c r="B248" s="85" t="s">
        <v>116</v>
      </c>
      <c r="C248" s="10"/>
      <c r="D248" s="10"/>
      <c r="E248" s="114">
        <f>E249</f>
        <v>0</v>
      </c>
      <c r="F248" s="116">
        <f>F249</f>
        <v>0</v>
      </c>
      <c r="G248" s="116">
        <f>G249</f>
        <v>7000</v>
      </c>
      <c r="H248" s="12"/>
      <c r="I248" s="12"/>
      <c r="J248" s="12"/>
      <c r="K248" s="12"/>
      <c r="L248" s="12">
        <f t="shared" ref="L248:S248" si="82">L249</f>
        <v>0</v>
      </c>
      <c r="M248" s="12">
        <f t="shared" si="82"/>
        <v>3556</v>
      </c>
      <c r="N248" s="13"/>
      <c r="O248" s="13">
        <f t="shared" si="82"/>
        <v>0</v>
      </c>
      <c r="P248" s="13">
        <f t="shared" si="82"/>
        <v>7000</v>
      </c>
      <c r="Q248" s="116"/>
      <c r="R248" s="116">
        <f t="shared" si="82"/>
        <v>0</v>
      </c>
      <c r="S248" s="116">
        <f t="shared" si="82"/>
        <v>7000</v>
      </c>
      <c r="T248" s="72"/>
    </row>
    <row r="249" spans="1:20" s="15" customFormat="1" ht="45" x14ac:dyDescent="0.25">
      <c r="A249" s="73" t="s">
        <v>117</v>
      </c>
      <c r="B249" s="31" t="s">
        <v>118</v>
      </c>
      <c r="C249" s="10"/>
      <c r="D249" s="10"/>
      <c r="E249" s="114"/>
      <c r="F249" s="116"/>
      <c r="G249" s="116">
        <v>7000</v>
      </c>
      <c r="H249" s="12"/>
      <c r="I249" s="12"/>
      <c r="J249" s="12"/>
      <c r="K249" s="12"/>
      <c r="L249" s="12"/>
      <c r="M249" s="12">
        <v>3556</v>
      </c>
      <c r="N249" s="13"/>
      <c r="O249" s="13"/>
      <c r="P249" s="13">
        <v>7000</v>
      </c>
      <c r="Q249" s="116"/>
      <c r="R249" s="116"/>
      <c r="S249" s="116">
        <v>7000</v>
      </c>
      <c r="T249" s="72"/>
    </row>
    <row r="250" spans="1:20" s="15" customFormat="1" ht="30" x14ac:dyDescent="0.25">
      <c r="A250" s="73" t="s">
        <v>119</v>
      </c>
      <c r="B250" s="85" t="s">
        <v>120</v>
      </c>
      <c r="C250" s="10"/>
      <c r="D250" s="10"/>
      <c r="E250" s="114">
        <f>E251</f>
        <v>0</v>
      </c>
      <c r="F250" s="116">
        <f>F251</f>
        <v>0</v>
      </c>
      <c r="G250" s="116">
        <f>G251</f>
        <v>1000</v>
      </c>
      <c r="H250" s="12"/>
      <c r="I250" s="12"/>
      <c r="J250" s="12"/>
      <c r="K250" s="12"/>
      <c r="L250" s="12">
        <f t="shared" ref="L250:S250" si="83">L251</f>
        <v>0</v>
      </c>
      <c r="M250" s="12">
        <f t="shared" si="83"/>
        <v>400</v>
      </c>
      <c r="N250" s="13"/>
      <c r="O250" s="13">
        <f t="shared" si="83"/>
        <v>0</v>
      </c>
      <c r="P250" s="13">
        <f t="shared" si="83"/>
        <v>1000</v>
      </c>
      <c r="Q250" s="116"/>
      <c r="R250" s="116">
        <f t="shared" si="83"/>
        <v>0</v>
      </c>
      <c r="S250" s="116">
        <f t="shared" si="83"/>
        <v>1000</v>
      </c>
      <c r="T250" s="72"/>
    </row>
    <row r="251" spans="1:20" s="15" customFormat="1" ht="30" x14ac:dyDescent="0.25">
      <c r="A251" s="73" t="s">
        <v>121</v>
      </c>
      <c r="B251" s="31" t="s">
        <v>122</v>
      </c>
      <c r="C251" s="10"/>
      <c r="D251" s="10"/>
      <c r="E251" s="114"/>
      <c r="F251" s="116"/>
      <c r="G251" s="116">
        <v>1000</v>
      </c>
      <c r="H251" s="12"/>
      <c r="I251" s="12"/>
      <c r="J251" s="12"/>
      <c r="K251" s="12"/>
      <c r="L251" s="12"/>
      <c r="M251" s="12">
        <v>400</v>
      </c>
      <c r="N251" s="13"/>
      <c r="O251" s="13"/>
      <c r="P251" s="13">
        <v>1000</v>
      </c>
      <c r="Q251" s="116"/>
      <c r="R251" s="116"/>
      <c r="S251" s="116">
        <v>1000</v>
      </c>
      <c r="T251" s="72"/>
    </row>
    <row r="252" spans="1:20" s="15" customFormat="1" ht="45" x14ac:dyDescent="0.25">
      <c r="A252" s="73" t="s">
        <v>123</v>
      </c>
      <c r="B252" s="85" t="s">
        <v>124</v>
      </c>
      <c r="C252" s="10"/>
      <c r="D252" s="10"/>
      <c r="E252" s="114">
        <f>E253</f>
        <v>0</v>
      </c>
      <c r="F252" s="116">
        <f>F253</f>
        <v>0</v>
      </c>
      <c r="G252" s="116">
        <f>G253</f>
        <v>7254.53</v>
      </c>
      <c r="H252" s="12"/>
      <c r="I252" s="12"/>
      <c r="J252" s="12"/>
      <c r="K252" s="12"/>
      <c r="L252" s="12">
        <f t="shared" ref="L252:S252" si="84">L253</f>
        <v>0</v>
      </c>
      <c r="M252" s="12">
        <f t="shared" si="84"/>
        <v>4352.72</v>
      </c>
      <c r="N252" s="13"/>
      <c r="O252" s="13">
        <f t="shared" si="84"/>
        <v>0</v>
      </c>
      <c r="P252" s="13">
        <f t="shared" si="84"/>
        <v>7254.53</v>
      </c>
      <c r="Q252" s="116"/>
      <c r="R252" s="116">
        <f t="shared" si="84"/>
        <v>0</v>
      </c>
      <c r="S252" s="116">
        <f t="shared" si="84"/>
        <v>7254.53</v>
      </c>
      <c r="T252" s="72"/>
    </row>
    <row r="253" spans="1:20" s="80" customFormat="1" ht="60" x14ac:dyDescent="0.25">
      <c r="A253" s="73" t="s">
        <v>125</v>
      </c>
      <c r="B253" s="31" t="s">
        <v>126</v>
      </c>
      <c r="C253" s="6"/>
      <c r="D253" s="6"/>
      <c r="E253" s="113"/>
      <c r="F253" s="117"/>
      <c r="G253" s="117">
        <v>7254.53</v>
      </c>
      <c r="H253" s="28"/>
      <c r="I253" s="28"/>
      <c r="J253" s="28"/>
      <c r="K253" s="28"/>
      <c r="L253" s="28"/>
      <c r="M253" s="69">
        <v>4352.72</v>
      </c>
      <c r="N253" s="19"/>
      <c r="O253" s="19"/>
      <c r="P253" s="19">
        <v>7254.53</v>
      </c>
      <c r="Q253" s="117"/>
      <c r="R253" s="117"/>
      <c r="S253" s="117">
        <v>7254.53</v>
      </c>
      <c r="T253" s="72"/>
    </row>
    <row r="254" spans="1:20" s="65" customFormat="1" ht="42.75" x14ac:dyDescent="0.2">
      <c r="A254" s="74" t="s">
        <v>127</v>
      </c>
      <c r="B254" s="87" t="s">
        <v>128</v>
      </c>
      <c r="C254" s="10"/>
      <c r="D254" s="10"/>
      <c r="E254" s="114">
        <f>E255+E257+E259</f>
        <v>0</v>
      </c>
      <c r="F254" s="114">
        <f>F255+F257+F259</f>
        <v>0</v>
      </c>
      <c r="G254" s="114">
        <f>G255+G257+G259</f>
        <v>7305.12</v>
      </c>
      <c r="H254" s="12"/>
      <c r="I254" s="12"/>
      <c r="J254" s="12"/>
      <c r="K254" s="12"/>
      <c r="L254" s="114">
        <f t="shared" ref="L254:S254" si="85">L255+L257+L259</f>
        <v>0</v>
      </c>
      <c r="M254" s="114">
        <f t="shared" si="85"/>
        <v>4983.07</v>
      </c>
      <c r="N254" s="37">
        <f t="shared" si="85"/>
        <v>0</v>
      </c>
      <c r="O254" s="37">
        <f t="shared" si="85"/>
        <v>0</v>
      </c>
      <c r="P254" s="37">
        <f t="shared" si="85"/>
        <v>23169.200000000001</v>
      </c>
      <c r="Q254" s="114">
        <f t="shared" si="85"/>
        <v>0</v>
      </c>
      <c r="R254" s="114">
        <f t="shared" si="85"/>
        <v>0</v>
      </c>
      <c r="S254" s="114">
        <f t="shared" si="85"/>
        <v>16199.39</v>
      </c>
      <c r="T254" s="75"/>
    </row>
    <row r="255" spans="1:20" s="65" customFormat="1" ht="45" x14ac:dyDescent="0.2">
      <c r="A255" s="74"/>
      <c r="B255" s="85" t="s">
        <v>330</v>
      </c>
      <c r="C255" s="10"/>
      <c r="D255" s="10"/>
      <c r="E255" s="114">
        <f>E256</f>
        <v>0</v>
      </c>
      <c r="F255" s="114">
        <f>F256</f>
        <v>0</v>
      </c>
      <c r="G255" s="114">
        <f>G256</f>
        <v>1500</v>
      </c>
      <c r="H255" s="12"/>
      <c r="I255" s="12"/>
      <c r="J255" s="12"/>
      <c r="K255" s="12"/>
      <c r="L255" s="114">
        <f t="shared" ref="L255:S255" si="86">L256</f>
        <v>0</v>
      </c>
      <c r="M255" s="114">
        <f t="shared" si="86"/>
        <v>1500</v>
      </c>
      <c r="N255" s="37">
        <f t="shared" si="86"/>
        <v>0</v>
      </c>
      <c r="O255" s="37">
        <f t="shared" si="86"/>
        <v>0</v>
      </c>
      <c r="P255" s="37">
        <f t="shared" si="86"/>
        <v>16364.08</v>
      </c>
      <c r="Q255" s="114">
        <f t="shared" si="86"/>
        <v>0</v>
      </c>
      <c r="R255" s="114">
        <f t="shared" si="86"/>
        <v>0</v>
      </c>
      <c r="S255" s="114">
        <f t="shared" si="86"/>
        <v>8394.27</v>
      </c>
      <c r="T255" s="75"/>
    </row>
    <row r="256" spans="1:20" s="15" customFormat="1" ht="45" x14ac:dyDescent="0.2">
      <c r="A256" s="8"/>
      <c r="B256" s="31" t="s">
        <v>327</v>
      </c>
      <c r="C256" s="62"/>
      <c r="D256" s="62"/>
      <c r="E256" s="114"/>
      <c r="F256" s="116"/>
      <c r="G256" s="116">
        <v>1500</v>
      </c>
      <c r="H256" s="63"/>
      <c r="I256" s="63"/>
      <c r="J256" s="63"/>
      <c r="K256" s="63"/>
      <c r="L256" s="63"/>
      <c r="M256" s="63">
        <v>1500</v>
      </c>
      <c r="N256" s="13"/>
      <c r="O256" s="13"/>
      <c r="P256" s="13">
        <v>16364.08</v>
      </c>
      <c r="Q256" s="116"/>
      <c r="R256" s="116"/>
      <c r="S256" s="116">
        <v>8394.27</v>
      </c>
      <c r="T256" s="72"/>
    </row>
    <row r="257" spans="1:20" s="15" customFormat="1" ht="45" x14ac:dyDescent="0.2">
      <c r="A257" s="8"/>
      <c r="B257" s="85" t="s">
        <v>328</v>
      </c>
      <c r="C257" s="62"/>
      <c r="D257" s="62"/>
      <c r="E257" s="114">
        <f>E258</f>
        <v>0</v>
      </c>
      <c r="F257" s="114">
        <f>F258</f>
        <v>0</v>
      </c>
      <c r="G257" s="114">
        <f>G258</f>
        <v>0</v>
      </c>
      <c r="H257" s="63"/>
      <c r="I257" s="63"/>
      <c r="J257" s="63"/>
      <c r="K257" s="63"/>
      <c r="L257" s="114">
        <f t="shared" ref="L257:S257" si="87">L258</f>
        <v>0</v>
      </c>
      <c r="M257" s="114">
        <f t="shared" si="87"/>
        <v>0</v>
      </c>
      <c r="N257" s="37">
        <f t="shared" si="87"/>
        <v>0</v>
      </c>
      <c r="O257" s="37">
        <f t="shared" si="87"/>
        <v>0</v>
      </c>
      <c r="P257" s="37">
        <f t="shared" si="87"/>
        <v>1000</v>
      </c>
      <c r="Q257" s="114">
        <f t="shared" si="87"/>
        <v>0</v>
      </c>
      <c r="R257" s="114">
        <f t="shared" si="87"/>
        <v>0</v>
      </c>
      <c r="S257" s="114">
        <f t="shared" si="87"/>
        <v>2000</v>
      </c>
      <c r="T257" s="72"/>
    </row>
    <row r="258" spans="1:20" s="15" customFormat="1" ht="45" x14ac:dyDescent="0.2">
      <c r="A258" s="8"/>
      <c r="B258" s="31" t="s">
        <v>329</v>
      </c>
      <c r="C258" s="62"/>
      <c r="D258" s="62"/>
      <c r="E258" s="114"/>
      <c r="F258" s="116"/>
      <c r="G258" s="116"/>
      <c r="H258" s="63"/>
      <c r="I258" s="63"/>
      <c r="J258" s="63"/>
      <c r="K258" s="63"/>
      <c r="L258" s="63"/>
      <c r="M258" s="63"/>
      <c r="N258" s="13"/>
      <c r="O258" s="13"/>
      <c r="P258" s="13">
        <v>1000</v>
      </c>
      <c r="Q258" s="116"/>
      <c r="R258" s="116"/>
      <c r="S258" s="116">
        <v>2000</v>
      </c>
      <c r="T258" s="72"/>
    </row>
    <row r="259" spans="1:20" s="15" customFormat="1" ht="45" x14ac:dyDescent="0.2">
      <c r="A259" s="8"/>
      <c r="B259" s="85" t="s">
        <v>331</v>
      </c>
      <c r="C259" s="62"/>
      <c r="D259" s="62"/>
      <c r="E259" s="114">
        <f>E260</f>
        <v>0</v>
      </c>
      <c r="F259" s="114">
        <f>F260</f>
        <v>0</v>
      </c>
      <c r="G259" s="114">
        <f>G260</f>
        <v>5805.12</v>
      </c>
      <c r="H259" s="63"/>
      <c r="I259" s="63"/>
      <c r="J259" s="63"/>
      <c r="K259" s="63"/>
      <c r="L259" s="114">
        <f t="shared" ref="L259:S259" si="88">L260</f>
        <v>0</v>
      </c>
      <c r="M259" s="114">
        <f t="shared" si="88"/>
        <v>3483.07</v>
      </c>
      <c r="N259" s="37">
        <f t="shared" si="88"/>
        <v>0</v>
      </c>
      <c r="O259" s="37">
        <f t="shared" si="88"/>
        <v>0</v>
      </c>
      <c r="P259" s="37">
        <f t="shared" si="88"/>
        <v>5805.12</v>
      </c>
      <c r="Q259" s="114">
        <f t="shared" si="88"/>
        <v>0</v>
      </c>
      <c r="R259" s="114">
        <f t="shared" si="88"/>
        <v>0</v>
      </c>
      <c r="S259" s="114">
        <f t="shared" si="88"/>
        <v>5805.12</v>
      </c>
      <c r="T259" s="72"/>
    </row>
    <row r="260" spans="1:20" s="15" customFormat="1" ht="45" x14ac:dyDescent="0.2">
      <c r="A260" s="8"/>
      <c r="B260" s="31" t="s">
        <v>332</v>
      </c>
      <c r="C260" s="62"/>
      <c r="D260" s="62"/>
      <c r="E260" s="114"/>
      <c r="F260" s="116"/>
      <c r="G260" s="116">
        <v>5805.12</v>
      </c>
      <c r="H260" s="63"/>
      <c r="I260" s="63"/>
      <c r="J260" s="63"/>
      <c r="K260" s="63"/>
      <c r="L260" s="63"/>
      <c r="M260" s="63">
        <v>3483.07</v>
      </c>
      <c r="N260" s="13"/>
      <c r="O260" s="13"/>
      <c r="P260" s="13">
        <v>5805.12</v>
      </c>
      <c r="Q260" s="116"/>
      <c r="R260" s="116"/>
      <c r="S260" s="116">
        <v>5805.12</v>
      </c>
      <c r="T260" s="72"/>
    </row>
    <row r="261" spans="1:20" s="138" customFormat="1" ht="28.5" x14ac:dyDescent="0.2">
      <c r="A261" s="135" t="s">
        <v>129</v>
      </c>
      <c r="B261" s="87" t="s">
        <v>130</v>
      </c>
      <c r="C261" s="136"/>
      <c r="D261" s="136"/>
      <c r="E261" s="136">
        <f>E262+E264+E266+E268+E270</f>
        <v>0</v>
      </c>
      <c r="F261" s="136">
        <f>F262+F264+F266+F268+F270</f>
        <v>0</v>
      </c>
      <c r="G261" s="136">
        <f>G262+G264+G266+G268+G270</f>
        <v>13848.5</v>
      </c>
      <c r="H261" s="137"/>
      <c r="I261" s="137"/>
      <c r="J261" s="137"/>
      <c r="K261" s="137"/>
      <c r="L261" s="136">
        <f t="shared" ref="L261:T261" si="89">L262+L264+L266+L268+L270</f>
        <v>0</v>
      </c>
      <c r="M261" s="136">
        <f t="shared" si="89"/>
        <v>6654.6</v>
      </c>
      <c r="N261" s="136">
        <f t="shared" si="89"/>
        <v>0</v>
      </c>
      <c r="O261" s="136">
        <f t="shared" si="89"/>
        <v>0</v>
      </c>
      <c r="P261" s="136">
        <f t="shared" si="89"/>
        <v>12645.6</v>
      </c>
      <c r="Q261" s="136">
        <f t="shared" si="89"/>
        <v>0</v>
      </c>
      <c r="R261" s="136">
        <f t="shared" si="89"/>
        <v>0</v>
      </c>
      <c r="S261" s="136">
        <f t="shared" si="89"/>
        <v>12798.5</v>
      </c>
      <c r="T261" s="136">
        <f t="shared" si="89"/>
        <v>0</v>
      </c>
    </row>
    <row r="262" spans="1:20" s="65" customFormat="1" ht="30" x14ac:dyDescent="0.2">
      <c r="A262" s="61"/>
      <c r="B262" s="85" t="s">
        <v>333</v>
      </c>
      <c r="C262" s="62"/>
      <c r="D262" s="62"/>
      <c r="E262" s="114">
        <f>E263</f>
        <v>0</v>
      </c>
      <c r="F262" s="114">
        <f>F263</f>
        <v>0</v>
      </c>
      <c r="G262" s="114">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4"/>
      <c r="F263" s="116"/>
      <c r="G263" s="116">
        <v>674.3</v>
      </c>
      <c r="H263" s="63"/>
      <c r="I263" s="63"/>
      <c r="J263" s="63"/>
      <c r="K263" s="63"/>
      <c r="L263" s="63"/>
      <c r="M263" s="63"/>
      <c r="N263" s="13"/>
      <c r="O263" s="13"/>
      <c r="P263" s="13">
        <v>674.3</v>
      </c>
      <c r="Q263" s="63"/>
      <c r="R263" s="63"/>
      <c r="S263" s="63">
        <v>674.3</v>
      </c>
      <c r="T263" s="75"/>
    </row>
    <row r="264" spans="1:20" s="65" customFormat="1" x14ac:dyDescent="0.2">
      <c r="A264" s="61"/>
      <c r="B264" s="85" t="s">
        <v>335</v>
      </c>
      <c r="C264" s="62"/>
      <c r="D264" s="62"/>
      <c r="E264" s="114">
        <f>E265</f>
        <v>0</v>
      </c>
      <c r="F264" s="114">
        <f>F265</f>
        <v>0</v>
      </c>
      <c r="G264" s="114">
        <f>G265</f>
        <v>57</v>
      </c>
      <c r="H264" s="63"/>
      <c r="I264" s="63"/>
      <c r="J264" s="63"/>
      <c r="K264" s="63"/>
      <c r="L264" s="114">
        <f t="shared" ref="L264:S264" si="91">L265</f>
        <v>0</v>
      </c>
      <c r="M264" s="114">
        <f t="shared" si="91"/>
        <v>0</v>
      </c>
      <c r="N264" s="114">
        <f t="shared" si="91"/>
        <v>0</v>
      </c>
      <c r="O264" s="114">
        <f t="shared" si="91"/>
        <v>0</v>
      </c>
      <c r="P264" s="114">
        <f t="shared" si="91"/>
        <v>57</v>
      </c>
      <c r="Q264" s="114">
        <f t="shared" si="91"/>
        <v>0</v>
      </c>
      <c r="R264" s="114">
        <f t="shared" si="91"/>
        <v>0</v>
      </c>
      <c r="S264" s="114">
        <f t="shared" si="91"/>
        <v>57</v>
      </c>
      <c r="T264" s="75"/>
    </row>
    <row r="265" spans="1:20" s="65" customFormat="1" ht="60" x14ac:dyDescent="0.2">
      <c r="A265" s="61"/>
      <c r="B265" s="31" t="s">
        <v>336</v>
      </c>
      <c r="C265" s="62"/>
      <c r="D265" s="62"/>
      <c r="E265" s="114"/>
      <c r="F265" s="116"/>
      <c r="G265" s="116">
        <v>57</v>
      </c>
      <c r="H265" s="63"/>
      <c r="I265" s="63"/>
      <c r="J265" s="63"/>
      <c r="K265" s="63"/>
      <c r="L265" s="63"/>
      <c r="M265" s="63">
        <v>0</v>
      </c>
      <c r="N265" s="13"/>
      <c r="O265" s="13"/>
      <c r="P265" s="13">
        <v>57</v>
      </c>
      <c r="Q265" s="63"/>
      <c r="R265" s="63"/>
      <c r="S265" s="63">
        <v>57</v>
      </c>
      <c r="T265" s="75"/>
    </row>
    <row r="266" spans="1:20" s="65" customFormat="1" ht="30" x14ac:dyDescent="0.2">
      <c r="A266" s="61"/>
      <c r="B266" s="85" t="s">
        <v>337</v>
      </c>
      <c r="C266" s="62"/>
      <c r="D266" s="62"/>
      <c r="E266" s="114">
        <f>E267</f>
        <v>0</v>
      </c>
      <c r="F266" s="114">
        <f>F267</f>
        <v>0</v>
      </c>
      <c r="G266" s="114">
        <f>G267</f>
        <v>1501.1</v>
      </c>
      <c r="H266" s="63"/>
      <c r="I266" s="63"/>
      <c r="J266" s="63"/>
      <c r="K266" s="63"/>
      <c r="L266" s="114">
        <f t="shared" ref="L266:S266" si="92">L267</f>
        <v>0</v>
      </c>
      <c r="M266" s="114">
        <f t="shared" si="92"/>
        <v>0</v>
      </c>
      <c r="N266" s="114">
        <f t="shared" si="92"/>
        <v>0</v>
      </c>
      <c r="O266" s="114">
        <f t="shared" si="92"/>
        <v>0</v>
      </c>
      <c r="P266" s="114">
        <f t="shared" si="92"/>
        <v>131.1</v>
      </c>
      <c r="Q266" s="114">
        <f t="shared" si="92"/>
        <v>0</v>
      </c>
      <c r="R266" s="114">
        <f t="shared" si="92"/>
        <v>0</v>
      </c>
      <c r="S266" s="114">
        <f t="shared" si="92"/>
        <v>131.1</v>
      </c>
      <c r="T266" s="75"/>
    </row>
    <row r="267" spans="1:20" s="65" customFormat="1" ht="30" x14ac:dyDescent="0.2">
      <c r="A267" s="61"/>
      <c r="B267" s="31" t="s">
        <v>338</v>
      </c>
      <c r="C267" s="62"/>
      <c r="D267" s="62"/>
      <c r="E267" s="114"/>
      <c r="F267" s="116"/>
      <c r="G267" s="116">
        <v>1501.1</v>
      </c>
      <c r="H267" s="63"/>
      <c r="I267" s="63"/>
      <c r="J267" s="63"/>
      <c r="K267" s="63"/>
      <c r="L267" s="63"/>
      <c r="M267" s="63"/>
      <c r="N267" s="13"/>
      <c r="O267" s="13"/>
      <c r="P267" s="13">
        <v>131.1</v>
      </c>
      <c r="Q267" s="63"/>
      <c r="R267" s="63"/>
      <c r="S267" s="63">
        <v>131.1</v>
      </c>
      <c r="T267" s="75"/>
    </row>
    <row r="268" spans="1:20" s="65" customFormat="1" ht="30" x14ac:dyDescent="0.2">
      <c r="A268" s="61"/>
      <c r="B268" s="85" t="s">
        <v>339</v>
      </c>
      <c r="C268" s="62"/>
      <c r="D268" s="62"/>
      <c r="E268" s="114">
        <f>E269</f>
        <v>0</v>
      </c>
      <c r="F268" s="114">
        <f>F269</f>
        <v>0</v>
      </c>
      <c r="G268" s="114">
        <f>G269</f>
        <v>242.2</v>
      </c>
      <c r="H268" s="63"/>
      <c r="I268" s="63"/>
      <c r="J268" s="63"/>
      <c r="K268" s="63"/>
      <c r="L268" s="114">
        <f t="shared" ref="L268:S268" si="93">L269</f>
        <v>0</v>
      </c>
      <c r="M268" s="114">
        <f t="shared" si="93"/>
        <v>0</v>
      </c>
      <c r="N268" s="114">
        <f t="shared" si="93"/>
        <v>0</v>
      </c>
      <c r="O268" s="114">
        <f t="shared" si="93"/>
        <v>0</v>
      </c>
      <c r="P268" s="114">
        <f t="shared" si="93"/>
        <v>242.2</v>
      </c>
      <c r="Q268" s="114">
        <f t="shared" si="93"/>
        <v>0</v>
      </c>
      <c r="R268" s="114">
        <f t="shared" si="93"/>
        <v>0</v>
      </c>
      <c r="S268" s="114">
        <f t="shared" si="93"/>
        <v>242.2</v>
      </c>
      <c r="T268" s="75"/>
    </row>
    <row r="269" spans="1:20" s="65" customFormat="1" ht="75" x14ac:dyDescent="0.2">
      <c r="A269" s="61"/>
      <c r="B269" s="31" t="s">
        <v>340</v>
      </c>
      <c r="C269" s="62"/>
      <c r="D269" s="62"/>
      <c r="E269" s="114"/>
      <c r="F269" s="116"/>
      <c r="G269" s="116">
        <v>242.2</v>
      </c>
      <c r="H269" s="63"/>
      <c r="I269" s="63"/>
      <c r="J269" s="63"/>
      <c r="K269" s="63"/>
      <c r="L269" s="63"/>
      <c r="M269" s="63"/>
      <c r="N269" s="13"/>
      <c r="O269" s="13"/>
      <c r="P269" s="13">
        <v>242.2</v>
      </c>
      <c r="Q269" s="63"/>
      <c r="R269" s="63"/>
      <c r="S269" s="63">
        <v>242.2</v>
      </c>
      <c r="T269" s="75"/>
    </row>
    <row r="270" spans="1:20" s="65" customFormat="1" ht="45" x14ac:dyDescent="0.2">
      <c r="A270" s="61"/>
      <c r="B270" s="85" t="s">
        <v>341</v>
      </c>
      <c r="C270" s="62"/>
      <c r="D270" s="62"/>
      <c r="E270" s="114">
        <f>E271</f>
        <v>0</v>
      </c>
      <c r="F270" s="114">
        <f>F271</f>
        <v>0</v>
      </c>
      <c r="G270" s="114">
        <f>G271</f>
        <v>11373.9</v>
      </c>
      <c r="H270" s="63"/>
      <c r="I270" s="63"/>
      <c r="J270" s="63"/>
      <c r="K270" s="63"/>
      <c r="L270" s="114">
        <f t="shared" ref="L270:S270" si="94">L271</f>
        <v>0</v>
      </c>
      <c r="M270" s="114">
        <f t="shared" si="94"/>
        <v>6654.6</v>
      </c>
      <c r="N270" s="114">
        <f t="shared" si="94"/>
        <v>0</v>
      </c>
      <c r="O270" s="114">
        <f t="shared" si="94"/>
        <v>0</v>
      </c>
      <c r="P270" s="114">
        <f t="shared" si="94"/>
        <v>11541</v>
      </c>
      <c r="Q270" s="114">
        <f t="shared" si="94"/>
        <v>0</v>
      </c>
      <c r="R270" s="114">
        <f t="shared" si="94"/>
        <v>0</v>
      </c>
      <c r="S270" s="114">
        <f t="shared" si="94"/>
        <v>11693.9</v>
      </c>
      <c r="T270" s="75"/>
    </row>
    <row r="271" spans="1:20" s="65" customFormat="1" ht="30" x14ac:dyDescent="0.2">
      <c r="A271" s="61"/>
      <c r="B271" s="31" t="s">
        <v>342</v>
      </c>
      <c r="C271" s="62"/>
      <c r="D271" s="62"/>
      <c r="E271" s="114"/>
      <c r="F271" s="116"/>
      <c r="G271" s="116">
        <v>11373.9</v>
      </c>
      <c r="H271" s="63"/>
      <c r="I271" s="63"/>
      <c r="J271" s="63"/>
      <c r="K271" s="63"/>
      <c r="L271" s="63"/>
      <c r="M271" s="63">
        <v>6654.6</v>
      </c>
      <c r="N271" s="13"/>
      <c r="O271" s="13"/>
      <c r="P271" s="13">
        <v>11541</v>
      </c>
      <c r="Q271" s="63"/>
      <c r="R271" s="63"/>
      <c r="S271" s="63">
        <v>11693.9</v>
      </c>
      <c r="T271" s="75"/>
    </row>
    <row r="272" spans="1:20" s="138" customFormat="1" ht="28.5" x14ac:dyDescent="0.2">
      <c r="A272" s="135" t="s">
        <v>131</v>
      </c>
      <c r="B272" s="87" t="s">
        <v>132</v>
      </c>
      <c r="C272" s="136"/>
      <c r="D272" s="136"/>
      <c r="E272" s="136">
        <f>E273+E277</f>
        <v>0</v>
      </c>
      <c r="F272" s="136">
        <f>F273+F277</f>
        <v>3000</v>
      </c>
      <c r="G272" s="136">
        <f>G273+G277</f>
        <v>5124.5</v>
      </c>
      <c r="H272" s="137"/>
      <c r="I272" s="137"/>
      <c r="J272" s="137"/>
      <c r="K272" s="137"/>
      <c r="L272" s="136">
        <f t="shared" ref="L272:S272" si="95">L273+L277</f>
        <v>3000</v>
      </c>
      <c r="M272" s="136">
        <f t="shared" si="95"/>
        <v>2816.7</v>
      </c>
      <c r="N272" s="136">
        <f t="shared" si="95"/>
        <v>0</v>
      </c>
      <c r="O272" s="136">
        <f t="shared" si="95"/>
        <v>2900</v>
      </c>
      <c r="P272" s="136">
        <f t="shared" si="95"/>
        <v>5124.5</v>
      </c>
      <c r="Q272" s="136">
        <f t="shared" si="95"/>
        <v>0</v>
      </c>
      <c r="R272" s="136">
        <f t="shared" si="95"/>
        <v>0</v>
      </c>
      <c r="S272" s="136">
        <f t="shared" si="95"/>
        <v>5124.5</v>
      </c>
      <c r="T272" s="139"/>
    </row>
    <row r="273" spans="1:20" s="65" customFormat="1" ht="30" x14ac:dyDescent="0.2">
      <c r="A273" s="61"/>
      <c r="B273" s="85" t="s">
        <v>343</v>
      </c>
      <c r="C273" s="62"/>
      <c r="D273" s="62"/>
      <c r="E273" s="114">
        <f>E274+E275+E276</f>
        <v>0</v>
      </c>
      <c r="F273" s="114">
        <f>F274+F275+F276</f>
        <v>3000</v>
      </c>
      <c r="G273" s="114">
        <f>G274+G275+G276</f>
        <v>4724.5</v>
      </c>
      <c r="H273" s="63"/>
      <c r="I273" s="63"/>
      <c r="J273" s="63"/>
      <c r="K273" s="63"/>
      <c r="L273" s="114">
        <f t="shared" ref="L273:S273" si="96">L274+L275+L276</f>
        <v>3000</v>
      </c>
      <c r="M273" s="114">
        <f t="shared" si="96"/>
        <v>2816.7</v>
      </c>
      <c r="N273" s="114">
        <f t="shared" si="96"/>
        <v>0</v>
      </c>
      <c r="O273" s="114">
        <f t="shared" si="96"/>
        <v>2900</v>
      </c>
      <c r="P273" s="114">
        <f t="shared" si="96"/>
        <v>4724.5</v>
      </c>
      <c r="Q273" s="114">
        <f t="shared" si="96"/>
        <v>0</v>
      </c>
      <c r="R273" s="114">
        <f t="shared" si="96"/>
        <v>0</v>
      </c>
      <c r="S273" s="114">
        <f t="shared" si="96"/>
        <v>4724.5</v>
      </c>
      <c r="T273" s="75"/>
    </row>
    <row r="274" spans="1:20" s="65" customFormat="1" ht="60" x14ac:dyDescent="0.2">
      <c r="A274" s="61"/>
      <c r="B274" s="31" t="s">
        <v>344</v>
      </c>
      <c r="C274" s="62"/>
      <c r="D274" s="62"/>
      <c r="E274" s="114"/>
      <c r="F274" s="116">
        <v>3000</v>
      </c>
      <c r="G274" s="116"/>
      <c r="H274" s="63"/>
      <c r="I274" s="63"/>
      <c r="J274" s="63"/>
      <c r="K274" s="63"/>
      <c r="L274" s="63">
        <v>3000</v>
      </c>
      <c r="M274" s="63">
        <v>0</v>
      </c>
      <c r="N274" s="13"/>
      <c r="O274" s="13">
        <v>2900</v>
      </c>
      <c r="P274" s="13"/>
      <c r="Q274" s="116"/>
      <c r="R274" s="116">
        <v>0</v>
      </c>
      <c r="S274" s="116"/>
      <c r="T274" s="75"/>
    </row>
    <row r="275" spans="1:20" s="65" customFormat="1" ht="60" x14ac:dyDescent="0.2">
      <c r="A275" s="61"/>
      <c r="B275" s="31" t="s">
        <v>345</v>
      </c>
      <c r="C275" s="62"/>
      <c r="D275" s="62"/>
      <c r="E275" s="114"/>
      <c r="F275" s="116"/>
      <c r="G275" s="116">
        <v>30</v>
      </c>
      <c r="H275" s="63"/>
      <c r="I275" s="63"/>
      <c r="J275" s="63"/>
      <c r="K275" s="63"/>
      <c r="L275" s="63"/>
      <c r="M275" s="63"/>
      <c r="N275" s="13"/>
      <c r="O275" s="13"/>
      <c r="P275" s="13">
        <v>30</v>
      </c>
      <c r="Q275" s="116"/>
      <c r="R275" s="116"/>
      <c r="S275" s="116">
        <v>30</v>
      </c>
      <c r="T275" s="75"/>
    </row>
    <row r="276" spans="1:20" s="65" customFormat="1" ht="135" x14ac:dyDescent="0.2">
      <c r="A276" s="61"/>
      <c r="B276" s="31" t="s">
        <v>346</v>
      </c>
      <c r="C276" s="62"/>
      <c r="D276" s="62"/>
      <c r="E276" s="114"/>
      <c r="F276" s="116"/>
      <c r="G276" s="116">
        <v>4694.5</v>
      </c>
      <c r="H276" s="63"/>
      <c r="I276" s="63"/>
      <c r="J276" s="63"/>
      <c r="K276" s="63"/>
      <c r="L276" s="63"/>
      <c r="M276" s="63">
        <v>2816.7</v>
      </c>
      <c r="N276" s="13"/>
      <c r="O276" s="13"/>
      <c r="P276" s="13">
        <v>4694.5</v>
      </c>
      <c r="Q276" s="116"/>
      <c r="R276" s="116"/>
      <c r="S276" s="116">
        <v>4694.5</v>
      </c>
      <c r="T276" s="75"/>
    </row>
    <row r="277" spans="1:20" s="65" customFormat="1" ht="45" x14ac:dyDescent="0.2">
      <c r="A277" s="61"/>
      <c r="B277" s="85" t="s">
        <v>347</v>
      </c>
      <c r="C277" s="62"/>
      <c r="D277" s="62"/>
      <c r="E277" s="114">
        <f>E278+E279+E280+E281+E282</f>
        <v>0</v>
      </c>
      <c r="F277" s="114">
        <f>F278+F279+F280+F281+F282</f>
        <v>0</v>
      </c>
      <c r="G277" s="114">
        <f>G278+G279+G280+G281+G282</f>
        <v>400</v>
      </c>
      <c r="H277" s="63"/>
      <c r="I277" s="63"/>
      <c r="J277" s="63"/>
      <c r="K277" s="63"/>
      <c r="L277" s="114">
        <f t="shared" ref="L277:S277" si="97">L278+L279+L280+L281+L282</f>
        <v>0</v>
      </c>
      <c r="M277" s="114">
        <f t="shared" si="97"/>
        <v>0</v>
      </c>
      <c r="N277" s="114">
        <f t="shared" si="97"/>
        <v>0</v>
      </c>
      <c r="O277" s="114">
        <f t="shared" si="97"/>
        <v>0</v>
      </c>
      <c r="P277" s="114">
        <f t="shared" si="97"/>
        <v>400</v>
      </c>
      <c r="Q277" s="114">
        <f t="shared" si="97"/>
        <v>0</v>
      </c>
      <c r="R277" s="114">
        <f t="shared" si="97"/>
        <v>0</v>
      </c>
      <c r="S277" s="114">
        <f t="shared" si="97"/>
        <v>400</v>
      </c>
      <c r="T277" s="75"/>
    </row>
    <row r="278" spans="1:20" s="65" customFormat="1" ht="60" x14ac:dyDescent="0.2">
      <c r="A278" s="61"/>
      <c r="B278" s="31" t="s">
        <v>348</v>
      </c>
      <c r="C278" s="62"/>
      <c r="D278" s="62"/>
      <c r="E278" s="114"/>
      <c r="F278" s="116"/>
      <c r="G278" s="116"/>
      <c r="H278" s="63"/>
      <c r="I278" s="63"/>
      <c r="J278" s="63"/>
      <c r="K278" s="63"/>
      <c r="L278" s="63"/>
      <c r="M278" s="63"/>
      <c r="N278" s="13"/>
      <c r="O278" s="13"/>
      <c r="P278" s="13"/>
      <c r="Q278" s="116"/>
      <c r="R278" s="116"/>
      <c r="S278" s="116"/>
      <c r="T278" s="75"/>
    </row>
    <row r="279" spans="1:20" s="65" customFormat="1" ht="90" x14ac:dyDescent="0.2">
      <c r="A279" s="61"/>
      <c r="B279" s="31" t="s">
        <v>349</v>
      </c>
      <c r="C279" s="62"/>
      <c r="D279" s="62"/>
      <c r="E279" s="114"/>
      <c r="F279" s="116"/>
      <c r="G279" s="116"/>
      <c r="H279" s="63"/>
      <c r="I279" s="63"/>
      <c r="J279" s="63"/>
      <c r="K279" s="63"/>
      <c r="L279" s="63"/>
      <c r="M279" s="63"/>
      <c r="N279" s="13"/>
      <c r="O279" s="13"/>
      <c r="P279" s="13"/>
      <c r="Q279" s="116"/>
      <c r="R279" s="116"/>
      <c r="S279" s="116"/>
      <c r="T279" s="75"/>
    </row>
    <row r="280" spans="1:20" s="65" customFormat="1" ht="60" x14ac:dyDescent="0.2">
      <c r="A280" s="61"/>
      <c r="B280" s="31" t="s">
        <v>350</v>
      </c>
      <c r="C280" s="62"/>
      <c r="D280" s="62"/>
      <c r="E280" s="114"/>
      <c r="F280" s="116"/>
      <c r="G280" s="116"/>
      <c r="H280" s="63"/>
      <c r="I280" s="63"/>
      <c r="J280" s="63"/>
      <c r="K280" s="63"/>
      <c r="L280" s="63"/>
      <c r="M280" s="63"/>
      <c r="N280" s="13"/>
      <c r="O280" s="13"/>
      <c r="P280" s="13"/>
      <c r="Q280" s="116"/>
      <c r="R280" s="116"/>
      <c r="S280" s="116"/>
      <c r="T280" s="75"/>
    </row>
    <row r="281" spans="1:20" s="65" customFormat="1" ht="105" x14ac:dyDescent="0.2">
      <c r="A281" s="61"/>
      <c r="B281" s="31" t="s">
        <v>351</v>
      </c>
      <c r="C281" s="62"/>
      <c r="D281" s="62"/>
      <c r="E281" s="114"/>
      <c r="F281" s="116"/>
      <c r="G281" s="116">
        <v>400</v>
      </c>
      <c r="H281" s="63"/>
      <c r="I281" s="63"/>
      <c r="J281" s="63"/>
      <c r="K281" s="63"/>
      <c r="L281" s="63"/>
      <c r="M281" s="63">
        <v>0</v>
      </c>
      <c r="N281" s="13"/>
      <c r="O281" s="13"/>
      <c r="P281" s="13">
        <v>400</v>
      </c>
      <c r="Q281" s="116"/>
      <c r="R281" s="116"/>
      <c r="S281" s="116">
        <v>400</v>
      </c>
      <c r="T281" s="75"/>
    </row>
    <row r="282" spans="1:20" s="15" customFormat="1" ht="60" x14ac:dyDescent="0.2">
      <c r="A282" s="8"/>
      <c r="B282" s="31" t="s">
        <v>352</v>
      </c>
      <c r="C282" s="62"/>
      <c r="D282" s="62"/>
      <c r="E282" s="114"/>
      <c r="F282" s="116"/>
      <c r="G282" s="116"/>
      <c r="H282" s="63"/>
      <c r="I282" s="63"/>
      <c r="J282" s="63"/>
      <c r="K282" s="63"/>
      <c r="L282" s="63"/>
      <c r="M282" s="63"/>
      <c r="N282" s="13"/>
      <c r="O282" s="13"/>
      <c r="P282" s="13"/>
      <c r="Q282" s="116"/>
      <c r="R282" s="116"/>
      <c r="S282" s="116"/>
      <c r="T282" s="72"/>
    </row>
    <row r="283" spans="1:20" s="65" customFormat="1" ht="28.5" x14ac:dyDescent="0.2">
      <c r="A283" s="61" t="s">
        <v>133</v>
      </c>
      <c r="B283" s="87" t="s">
        <v>134</v>
      </c>
      <c r="C283" s="62"/>
      <c r="D283" s="62"/>
      <c r="E283" s="114">
        <f t="shared" ref="E283:G284" si="98">E284</f>
        <v>0</v>
      </c>
      <c r="F283" s="114">
        <f t="shared" si="98"/>
        <v>0</v>
      </c>
      <c r="G283" s="114">
        <f t="shared" si="98"/>
        <v>500</v>
      </c>
      <c r="H283" s="62"/>
      <c r="I283" s="62"/>
      <c r="J283" s="62"/>
      <c r="K283" s="62"/>
      <c r="L283" s="114">
        <f t="shared" ref="L283:S284" si="99">L284</f>
        <v>0</v>
      </c>
      <c r="M283" s="114">
        <f t="shared" si="99"/>
        <v>0</v>
      </c>
      <c r="N283" s="114">
        <f t="shared" si="99"/>
        <v>0</v>
      </c>
      <c r="O283" s="114">
        <f t="shared" si="99"/>
        <v>0</v>
      </c>
      <c r="P283" s="114">
        <f t="shared" si="99"/>
        <v>800</v>
      </c>
      <c r="Q283" s="114">
        <f t="shared" si="99"/>
        <v>0</v>
      </c>
      <c r="R283" s="114">
        <f t="shared" si="99"/>
        <v>0</v>
      </c>
      <c r="S283" s="114">
        <f t="shared" si="99"/>
        <v>800</v>
      </c>
      <c r="T283" s="75"/>
    </row>
    <row r="284" spans="1:20" s="65" customFormat="1" ht="45" x14ac:dyDescent="0.2">
      <c r="A284" s="74"/>
      <c r="B284" s="85" t="s">
        <v>353</v>
      </c>
      <c r="C284" s="62"/>
      <c r="D284" s="62"/>
      <c r="E284" s="114">
        <f t="shared" si="98"/>
        <v>0</v>
      </c>
      <c r="F284" s="114">
        <f t="shared" si="98"/>
        <v>0</v>
      </c>
      <c r="G284" s="114">
        <f t="shared" si="98"/>
        <v>500</v>
      </c>
      <c r="H284" s="62"/>
      <c r="I284" s="62"/>
      <c r="J284" s="62"/>
      <c r="K284" s="62"/>
      <c r="L284" s="114">
        <f t="shared" si="99"/>
        <v>0</v>
      </c>
      <c r="M284" s="114">
        <f t="shared" si="99"/>
        <v>0</v>
      </c>
      <c r="N284" s="114">
        <f t="shared" si="99"/>
        <v>0</v>
      </c>
      <c r="O284" s="114">
        <f t="shared" si="99"/>
        <v>0</v>
      </c>
      <c r="P284" s="114">
        <f t="shared" si="99"/>
        <v>800</v>
      </c>
      <c r="Q284" s="114">
        <f t="shared" si="99"/>
        <v>0</v>
      </c>
      <c r="R284" s="114">
        <f t="shared" si="99"/>
        <v>0</v>
      </c>
      <c r="S284" s="114">
        <f t="shared" si="99"/>
        <v>800</v>
      </c>
      <c r="T284" s="75"/>
    </row>
    <row r="285" spans="1:20" s="65" customFormat="1" ht="75" x14ac:dyDescent="0.2">
      <c r="A285" s="74"/>
      <c r="B285" s="31" t="s">
        <v>354</v>
      </c>
      <c r="C285" s="62"/>
      <c r="D285" s="62"/>
      <c r="E285" s="114"/>
      <c r="F285" s="114"/>
      <c r="G285" s="114">
        <v>500</v>
      </c>
      <c r="H285" s="62"/>
      <c r="I285" s="62"/>
      <c r="J285" s="62"/>
      <c r="K285" s="62"/>
      <c r="L285" s="62"/>
      <c r="M285" s="62"/>
      <c r="N285" s="37"/>
      <c r="O285" s="37"/>
      <c r="P285" s="37">
        <v>800</v>
      </c>
      <c r="Q285" s="114"/>
      <c r="R285" s="114"/>
      <c r="S285" s="114">
        <v>800</v>
      </c>
      <c r="T285" s="75"/>
    </row>
    <row r="286" spans="1:20" s="65" customFormat="1" x14ac:dyDescent="0.25">
      <c r="A286" s="74"/>
      <c r="B286" s="76"/>
      <c r="C286" s="62"/>
      <c r="D286" s="62"/>
      <c r="E286" s="114"/>
      <c r="F286" s="114"/>
      <c r="G286" s="114"/>
      <c r="H286" s="62"/>
      <c r="I286" s="62"/>
      <c r="J286" s="62"/>
      <c r="K286" s="62"/>
      <c r="L286" s="62"/>
      <c r="M286" s="62"/>
      <c r="N286" s="37"/>
      <c r="O286" s="37"/>
      <c r="P286" s="37"/>
      <c r="Q286" s="114"/>
      <c r="R286" s="114"/>
      <c r="S286" s="114"/>
      <c r="T286" s="75"/>
    </row>
    <row r="287" spans="1:20" s="65" customFormat="1" x14ac:dyDescent="0.25">
      <c r="A287" s="74"/>
      <c r="B287" s="76"/>
      <c r="C287" s="62"/>
      <c r="D287" s="62"/>
      <c r="E287" s="114"/>
      <c r="F287" s="114"/>
      <c r="G287" s="114"/>
      <c r="H287" s="62"/>
      <c r="I287" s="62"/>
      <c r="J287" s="62"/>
      <c r="K287" s="62"/>
      <c r="L287" s="62"/>
      <c r="M287" s="62"/>
      <c r="N287" s="37"/>
      <c r="O287" s="37"/>
      <c r="P287" s="37"/>
      <c r="Q287" s="114"/>
      <c r="R287" s="114"/>
      <c r="S287" s="114"/>
      <c r="T287" s="75"/>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2" hidden="1" customWidth="1"/>
    <col min="6" max="6" width="11" style="122" hidden="1" customWidth="1"/>
    <col min="7" max="7" width="11.85546875" style="122"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202"/>
      <c r="C1" s="202"/>
      <c r="D1" s="202"/>
      <c r="E1" s="202"/>
      <c r="F1" s="202"/>
      <c r="G1" s="202"/>
      <c r="H1" s="202"/>
      <c r="I1" s="202"/>
      <c r="J1" s="202"/>
      <c r="K1" s="202"/>
      <c r="L1" s="202"/>
      <c r="M1" s="202"/>
    </row>
    <row r="2" spans="1:18" x14ac:dyDescent="0.25">
      <c r="B2" s="2"/>
      <c r="C2" s="2"/>
      <c r="D2" s="2"/>
      <c r="E2" s="112"/>
      <c r="F2" s="112"/>
      <c r="G2" s="112"/>
      <c r="H2" s="3"/>
      <c r="I2" s="2"/>
      <c r="J2" s="3"/>
      <c r="K2" s="2"/>
      <c r="L2" s="2"/>
      <c r="M2" s="2"/>
    </row>
    <row r="3" spans="1:18" x14ac:dyDescent="0.25">
      <c r="A3" s="203" t="s">
        <v>1</v>
      </c>
      <c r="B3" s="204" t="s">
        <v>2</v>
      </c>
      <c r="C3" s="206" t="s">
        <v>3</v>
      </c>
      <c r="D3" s="206"/>
      <c r="E3" s="211" t="s">
        <v>4</v>
      </c>
      <c r="F3" s="212"/>
      <c r="G3" s="213"/>
      <c r="H3" s="206" t="s">
        <v>5</v>
      </c>
      <c r="I3" s="206"/>
      <c r="J3" s="206" t="s">
        <v>6</v>
      </c>
      <c r="K3" s="206"/>
      <c r="L3" s="204" t="s">
        <v>370</v>
      </c>
      <c r="M3" s="204"/>
      <c r="N3" s="204" t="s">
        <v>371</v>
      </c>
      <c r="O3" s="204"/>
      <c r="P3" s="217" t="s">
        <v>373</v>
      </c>
      <c r="Q3" s="217" t="s">
        <v>374</v>
      </c>
      <c r="R3" s="218" t="s">
        <v>375</v>
      </c>
    </row>
    <row r="4" spans="1:18" x14ac:dyDescent="0.25">
      <c r="A4" s="203"/>
      <c r="B4" s="205"/>
      <c r="C4" s="5" t="s">
        <v>8</v>
      </c>
      <c r="D4" s="5" t="s">
        <v>9</v>
      </c>
      <c r="E4" s="113" t="s">
        <v>10</v>
      </c>
      <c r="F4" s="113" t="s">
        <v>8</v>
      </c>
      <c r="G4" s="113" t="s">
        <v>9</v>
      </c>
      <c r="H4" s="6" t="s">
        <v>8</v>
      </c>
      <c r="I4" s="5" t="s">
        <v>9</v>
      </c>
      <c r="J4" s="6" t="s">
        <v>8</v>
      </c>
      <c r="K4" s="5" t="s">
        <v>9</v>
      </c>
      <c r="L4" s="6" t="s">
        <v>8</v>
      </c>
      <c r="M4" s="5" t="s">
        <v>9</v>
      </c>
      <c r="N4" s="6" t="s">
        <v>8</v>
      </c>
      <c r="O4" s="5" t="s">
        <v>9</v>
      </c>
      <c r="P4" s="206"/>
      <c r="Q4" s="206"/>
      <c r="R4" s="218"/>
    </row>
    <row r="5" spans="1:18" ht="39.75" customHeight="1" x14ac:dyDescent="0.25">
      <c r="A5" s="129"/>
      <c r="B5" s="140" t="s">
        <v>369</v>
      </c>
      <c r="C5" s="5"/>
      <c r="D5" s="5"/>
      <c r="E5" s="113">
        <f>E8+E15+E37+E52+E64+E76+E97+E130+E156+E167+E172+E182+E198+E205+E210+E222+E229+E235+E244+E253+E260+E271+E282</f>
        <v>18666.260000000002</v>
      </c>
      <c r="F5" s="113">
        <f>F8+F15+F37+F52+F64+F76+F97+F130+F156+F167+F172+F182+F198+F205+F210+F222+F229+F235+F244+F253+F260+F271+F282</f>
        <v>3228290.73</v>
      </c>
      <c r="G5" s="113">
        <f>G8+G15+G37+G52+G64+G76+G97+G130+G156+G167+G172+G182+G198+G205+G210+G222+G229+G235+G244+G253+G260+G271+G282</f>
        <v>2211478.3783764704</v>
      </c>
      <c r="H5" s="6"/>
      <c r="I5" s="5"/>
      <c r="J5" s="6"/>
      <c r="K5" s="5"/>
      <c r="L5" s="113">
        <f t="shared" ref="L5:M5" si="0">L8+L15+L37+L52+L64+L76+L97+L130+L156+L167+L172+L182+L198+L205+L210+L222+L229+L235+L244+L253+L260+L271+L282</f>
        <v>1532551.6999999997</v>
      </c>
      <c r="M5" s="113">
        <f t="shared" si="0"/>
        <v>1101189.2611764709</v>
      </c>
      <c r="N5" s="141">
        <f>L5/F5*100</f>
        <v>47.472542846226233</v>
      </c>
      <c r="O5" s="141">
        <f>M5/G5*100</f>
        <v>49.794258535093405</v>
      </c>
      <c r="P5" s="5"/>
      <c r="Q5" s="5"/>
      <c r="R5" s="5"/>
    </row>
    <row r="6" spans="1:18" x14ac:dyDescent="0.25">
      <c r="A6" s="129"/>
      <c r="B6" s="17" t="s">
        <v>142</v>
      </c>
      <c r="C6" s="5"/>
      <c r="D6" s="5"/>
      <c r="E6" s="113"/>
      <c r="F6" s="117">
        <f>F20+F46</f>
        <v>192313.73</v>
      </c>
      <c r="G6" s="113"/>
      <c r="H6" s="6"/>
      <c r="I6" s="5"/>
      <c r="J6" s="6"/>
      <c r="K6" s="5"/>
      <c r="L6" s="6"/>
      <c r="M6" s="5"/>
      <c r="N6" s="6"/>
      <c r="O6" s="5"/>
      <c r="P6" s="5"/>
      <c r="Q6" s="5"/>
      <c r="R6" s="5"/>
    </row>
    <row r="7" spans="1:18" x14ac:dyDescent="0.25">
      <c r="A7" s="129"/>
      <c r="B7" s="17"/>
      <c r="C7" s="5"/>
      <c r="D7" s="5"/>
      <c r="E7" s="113"/>
      <c r="F7" s="113"/>
      <c r="G7" s="113"/>
      <c r="H7" s="6"/>
      <c r="I7" s="5"/>
      <c r="J7" s="6"/>
      <c r="K7" s="5"/>
      <c r="L7" s="6"/>
      <c r="M7" s="5"/>
      <c r="N7" s="5"/>
      <c r="O7" s="5"/>
      <c r="P7" s="5"/>
      <c r="Q7" s="5"/>
      <c r="R7" s="5"/>
    </row>
    <row r="8" spans="1:18" s="138" customFormat="1" ht="28.5" x14ac:dyDescent="0.25">
      <c r="A8" s="135" t="s">
        <v>11</v>
      </c>
      <c r="B8" s="147" t="s">
        <v>12</v>
      </c>
      <c r="C8" s="136"/>
      <c r="D8" s="136"/>
      <c r="E8" s="136">
        <f>E9+E11+E13</f>
        <v>0</v>
      </c>
      <c r="F8" s="136">
        <f>F9+F11+F13</f>
        <v>6328.6</v>
      </c>
      <c r="G8" s="136">
        <f>G9+G11+G13</f>
        <v>20002.900000000001</v>
      </c>
      <c r="H8" s="137">
        <v>0</v>
      </c>
      <c r="I8" s="137" t="e">
        <f>#REF!</f>
        <v>#REF!</v>
      </c>
      <c r="J8" s="137" t="e">
        <f>#REF!+J13</f>
        <v>#REF!</v>
      </c>
      <c r="K8" s="137" t="e">
        <f>#REF!</f>
        <v>#REF!</v>
      </c>
      <c r="L8" s="136">
        <f t="shared" ref="L8:M8" si="1">L9+L11+L13</f>
        <v>10882.8</v>
      </c>
      <c r="M8" s="136">
        <f t="shared" si="1"/>
        <v>10170</v>
      </c>
      <c r="N8" s="143">
        <f>L8/F8*100</f>
        <v>171.96220333091046</v>
      </c>
      <c r="O8" s="143">
        <f>M8/G8*100</f>
        <v>50.84262781896625</v>
      </c>
      <c r="P8" s="136">
        <f>P9+P11+P13</f>
        <v>16623176.609999999</v>
      </c>
      <c r="Q8" s="136">
        <f>Q9+Q11+Q13</f>
        <v>16623176.609999999</v>
      </c>
      <c r="R8" s="136">
        <f>Q8/P8*100</f>
        <v>100</v>
      </c>
    </row>
    <row r="9" spans="1:18" s="102" customFormat="1" ht="45" x14ac:dyDescent="0.25">
      <c r="A9" s="99"/>
      <c r="B9" s="148" t="s">
        <v>196</v>
      </c>
      <c r="C9" s="100"/>
      <c r="D9" s="100"/>
      <c r="E9" s="115">
        <f>E10</f>
        <v>0</v>
      </c>
      <c r="F9" s="115">
        <f>F10</f>
        <v>0</v>
      </c>
      <c r="G9" s="115">
        <f>G10</f>
        <v>4661.5</v>
      </c>
      <c r="H9" s="92"/>
      <c r="I9" s="92"/>
      <c r="J9" s="92"/>
      <c r="K9" s="92"/>
      <c r="L9" s="100">
        <f t="shared" ref="L9:M9" si="2">L10</f>
        <v>0</v>
      </c>
      <c r="M9" s="100">
        <f t="shared" si="2"/>
        <v>1168.5</v>
      </c>
      <c r="N9" s="141"/>
      <c r="O9" s="141">
        <f t="shared" ref="O9:O17" si="3">M9/G9*100</f>
        <v>25.067038506918376</v>
      </c>
      <c r="P9" s="100">
        <f>P10</f>
        <v>7494873.8099999996</v>
      </c>
      <c r="Q9" s="100">
        <f>Q10</f>
        <v>7494873.8099999996</v>
      </c>
      <c r="R9" s="136">
        <f t="shared" ref="R9:R72" si="4">Q9/P9*100</f>
        <v>100</v>
      </c>
    </row>
    <row r="10" spans="1:18" s="15" customFormat="1" ht="28.5" customHeight="1" x14ac:dyDescent="0.25">
      <c r="A10" s="73" t="s">
        <v>200</v>
      </c>
      <c r="B10" s="149" t="s">
        <v>195</v>
      </c>
      <c r="C10" s="10"/>
      <c r="D10" s="10"/>
      <c r="E10" s="114"/>
      <c r="F10" s="116"/>
      <c r="G10" s="116">
        <v>4661.5</v>
      </c>
      <c r="H10" s="12"/>
      <c r="I10" s="12"/>
      <c r="J10" s="12"/>
      <c r="K10" s="12"/>
      <c r="L10" s="11"/>
      <c r="M10" s="11">
        <v>1168.5</v>
      </c>
      <c r="N10" s="141"/>
      <c r="O10" s="141">
        <f t="shared" si="3"/>
        <v>25.067038506918376</v>
      </c>
      <c r="P10" s="10">
        <v>7494873.8099999996</v>
      </c>
      <c r="Q10" s="10">
        <v>7494873.8099999996</v>
      </c>
      <c r="R10" s="136">
        <f t="shared" si="4"/>
        <v>100</v>
      </c>
    </row>
    <row r="11" spans="1:18" s="102" customFormat="1" ht="31.5" customHeight="1" x14ac:dyDescent="0.25">
      <c r="A11" s="99"/>
      <c r="B11" s="148" t="s">
        <v>366</v>
      </c>
      <c r="C11" s="100"/>
      <c r="D11" s="100"/>
      <c r="E11" s="115">
        <f>E12</f>
        <v>0</v>
      </c>
      <c r="F11" s="115">
        <f>F12</f>
        <v>6328.6</v>
      </c>
      <c r="G11" s="115">
        <f>G12</f>
        <v>703.2</v>
      </c>
      <c r="H11" s="92"/>
      <c r="I11" s="92"/>
      <c r="J11" s="92"/>
      <c r="K11" s="92"/>
      <c r="L11" s="100">
        <f t="shared" ref="L11:M11" si="5">L12</f>
        <v>10882.8</v>
      </c>
      <c r="M11" s="100">
        <f t="shared" si="5"/>
        <v>362.8</v>
      </c>
      <c r="N11" s="141">
        <f>L11/F11*100</f>
        <v>171.96220333091046</v>
      </c>
      <c r="O11" s="141">
        <f t="shared" si="3"/>
        <v>51.592718998862338</v>
      </c>
      <c r="P11" s="100">
        <f>P12</f>
        <v>415421.26</v>
      </c>
      <c r="Q11" s="100">
        <f>Q12</f>
        <v>415421.26</v>
      </c>
      <c r="R11" s="136">
        <f t="shared" si="4"/>
        <v>100</v>
      </c>
    </row>
    <row r="12" spans="1:18" s="80" customFormat="1" ht="45" customHeight="1" x14ac:dyDescent="0.25">
      <c r="A12" s="73" t="s">
        <v>199</v>
      </c>
      <c r="B12" s="149" t="s">
        <v>197</v>
      </c>
      <c r="C12" s="6">
        <v>90</v>
      </c>
      <c r="D12" s="6">
        <v>10</v>
      </c>
      <c r="E12" s="113"/>
      <c r="F12" s="117">
        <v>6328.6</v>
      </c>
      <c r="G12" s="117">
        <v>703.2</v>
      </c>
      <c r="H12" s="28"/>
      <c r="I12" s="28"/>
      <c r="J12" s="28"/>
      <c r="K12" s="28"/>
      <c r="L12" s="18">
        <v>10882.8</v>
      </c>
      <c r="M12" s="18">
        <v>362.8</v>
      </c>
      <c r="N12" s="141">
        <f>L12/F12*100</f>
        <v>171.96220333091046</v>
      </c>
      <c r="O12" s="141">
        <f t="shared" si="3"/>
        <v>51.592718998862338</v>
      </c>
      <c r="P12" s="6">
        <v>415421.26</v>
      </c>
      <c r="Q12" s="6">
        <v>415421.26</v>
      </c>
      <c r="R12" s="136">
        <f t="shared" si="4"/>
        <v>100</v>
      </c>
    </row>
    <row r="13" spans="1:18" s="94" customFormat="1" ht="48" customHeight="1" x14ac:dyDescent="0.25">
      <c r="A13" s="90"/>
      <c r="B13" s="150" t="s">
        <v>367</v>
      </c>
      <c r="C13" s="100"/>
      <c r="D13" s="100"/>
      <c r="E13" s="115">
        <f>E14</f>
        <v>0</v>
      </c>
      <c r="F13" s="115">
        <f>F14</f>
        <v>0</v>
      </c>
      <c r="G13" s="115">
        <f>G14</f>
        <v>14638.2</v>
      </c>
      <c r="H13" s="96">
        <v>0</v>
      </c>
      <c r="I13" s="96"/>
      <c r="J13" s="96">
        <v>0</v>
      </c>
      <c r="K13" s="96"/>
      <c r="L13" s="100">
        <f t="shared" ref="L13:M13" si="6">L14</f>
        <v>0</v>
      </c>
      <c r="M13" s="100">
        <f t="shared" si="6"/>
        <v>8638.7000000000007</v>
      </c>
      <c r="N13" s="141"/>
      <c r="O13" s="141">
        <f t="shared" si="3"/>
        <v>59.014769575494256</v>
      </c>
      <c r="P13" s="91">
        <f>P14</f>
        <v>8712881.5399999991</v>
      </c>
      <c r="Q13" s="91">
        <f>Q14</f>
        <v>8712881.5399999991</v>
      </c>
      <c r="R13" s="136">
        <f t="shared" si="4"/>
        <v>100</v>
      </c>
    </row>
    <row r="14" spans="1:18" ht="31.5" customHeight="1" x14ac:dyDescent="0.25">
      <c r="A14" s="16"/>
      <c r="B14" s="151" t="s">
        <v>198</v>
      </c>
      <c r="C14" s="6"/>
      <c r="D14" s="6"/>
      <c r="E14" s="113"/>
      <c r="F14" s="117"/>
      <c r="G14" s="117">
        <v>14638.2</v>
      </c>
      <c r="H14" s="18"/>
      <c r="I14" s="18"/>
      <c r="J14" s="18"/>
      <c r="K14" s="18"/>
      <c r="L14" s="18"/>
      <c r="M14" s="18">
        <v>8638.7000000000007</v>
      </c>
      <c r="N14" s="141"/>
      <c r="O14" s="141">
        <f t="shared" si="3"/>
        <v>59.014769575494256</v>
      </c>
      <c r="P14" s="5">
        <v>8712881.5399999991</v>
      </c>
      <c r="Q14" s="5">
        <v>8712881.5399999991</v>
      </c>
      <c r="R14" s="136">
        <f t="shared" si="4"/>
        <v>100</v>
      </c>
    </row>
    <row r="15" spans="1:18" s="138" customFormat="1" ht="76.5" customHeight="1" x14ac:dyDescent="0.25">
      <c r="A15" s="135" t="s">
        <v>13</v>
      </c>
      <c r="B15" s="147" t="s">
        <v>14</v>
      </c>
      <c r="C15" s="136"/>
      <c r="D15" s="136"/>
      <c r="E15" s="136">
        <f>E16+E23+E26+E29</f>
        <v>4745.5</v>
      </c>
      <c r="F15" s="136">
        <f>F16+F23+F26+F29</f>
        <v>34144.400000000001</v>
      </c>
      <c r="G15" s="136">
        <f>G16+G23+G26+G29</f>
        <v>20689.264000000003</v>
      </c>
      <c r="H15" s="137" t="e">
        <f>#REF!+#REF!+#REF!+#REF!+#REF!+#REF!</f>
        <v>#REF!</v>
      </c>
      <c r="I15" s="137" t="e">
        <f>#REF!+#REF!+#REF!+#REF!+#REF!+#REF!</f>
        <v>#REF!</v>
      </c>
      <c r="J15" s="137" t="e">
        <f>#REF!+#REF!+#REF!+#REF!+#REF!+#REF!</f>
        <v>#REF!</v>
      </c>
      <c r="K15" s="137" t="e">
        <f>#REF!+#REF!+#REF!+#REF!+#REF!+#REF!</f>
        <v>#REF!</v>
      </c>
      <c r="L15" s="136">
        <f t="shared" ref="L15:M15" si="7">L16+L23+L26+L29</f>
        <v>34144.400000000001</v>
      </c>
      <c r="M15" s="136">
        <f t="shared" si="7"/>
        <v>15444.71</v>
      </c>
      <c r="N15" s="143">
        <f>L15/F15*100</f>
        <v>100</v>
      </c>
      <c r="O15" s="143">
        <f t="shared" si="3"/>
        <v>74.65084306527288</v>
      </c>
      <c r="P15" s="136">
        <f>P16+P23+P26</f>
        <v>0</v>
      </c>
      <c r="Q15" s="136">
        <f>Q16+Q23+Q26</f>
        <v>0</v>
      </c>
      <c r="R15" s="136" t="e">
        <f t="shared" si="4"/>
        <v>#DIV/0!</v>
      </c>
    </row>
    <row r="16" spans="1:18" s="15" customFormat="1" ht="15" customHeight="1" x14ac:dyDescent="0.25">
      <c r="A16" s="61" t="s">
        <v>136</v>
      </c>
      <c r="B16" s="148" t="s">
        <v>137</v>
      </c>
      <c r="C16" s="10"/>
      <c r="D16" s="10"/>
      <c r="E16" s="114">
        <f>E17+E18+E19+E20+E21+E22</f>
        <v>4745.5</v>
      </c>
      <c r="F16" s="114">
        <f>F17+F18+F19+F20+F21+F22</f>
        <v>24951</v>
      </c>
      <c r="G16" s="114">
        <f>G17+G18+G19+G20+G21+G22</f>
        <v>7990.91</v>
      </c>
      <c r="H16" s="12"/>
      <c r="I16" s="12"/>
      <c r="J16" s="12"/>
      <c r="K16" s="12"/>
      <c r="L16" s="10">
        <f t="shared" ref="L16:M16" si="8">L17+L18+L19+L20+L21+L22</f>
        <v>24951</v>
      </c>
      <c r="M16" s="10">
        <f t="shared" si="8"/>
        <v>7940.91</v>
      </c>
      <c r="N16" s="141">
        <f>L16/F16*100</f>
        <v>100</v>
      </c>
      <c r="O16" s="141">
        <f t="shared" si="3"/>
        <v>99.374289035917059</v>
      </c>
      <c r="P16" s="10">
        <f>P17+P18+P19+P20+P21+P22</f>
        <v>0</v>
      </c>
      <c r="Q16" s="10">
        <f>Q17+Q18+Q19+Q20+Q21+Q22</f>
        <v>0</v>
      </c>
      <c r="R16" s="136" t="e">
        <f t="shared" si="4"/>
        <v>#DIV/0!</v>
      </c>
    </row>
    <row r="17" spans="1:18" s="15" customFormat="1" ht="25.5" customHeight="1" x14ac:dyDescent="0.25">
      <c r="A17" s="86" t="s">
        <v>138</v>
      </c>
      <c r="B17" s="149" t="s">
        <v>139</v>
      </c>
      <c r="C17" s="6">
        <v>70</v>
      </c>
      <c r="D17" s="6">
        <v>30</v>
      </c>
      <c r="E17" s="114"/>
      <c r="F17" s="117">
        <v>86.8</v>
      </c>
      <c r="G17" s="117">
        <v>37.200000000000003</v>
      </c>
      <c r="H17" s="28"/>
      <c r="I17" s="28"/>
      <c r="J17" s="28"/>
      <c r="K17" s="28"/>
      <c r="L17" s="28">
        <v>86.8</v>
      </c>
      <c r="M17" s="28">
        <v>37.200000000000003</v>
      </c>
      <c r="N17" s="141">
        <f>L17/F17*100</f>
        <v>100</v>
      </c>
      <c r="O17" s="141">
        <f t="shared" si="3"/>
        <v>100</v>
      </c>
      <c r="P17" s="10"/>
      <c r="Q17" s="10"/>
      <c r="R17" s="136" t="e">
        <f t="shared" si="4"/>
        <v>#DIV/0!</v>
      </c>
    </row>
    <row r="18" spans="1:18" s="15" customFormat="1" ht="25.5" customHeight="1" x14ac:dyDescent="0.25">
      <c r="A18" s="86" t="s">
        <v>135</v>
      </c>
      <c r="B18" s="149" t="s">
        <v>140</v>
      </c>
      <c r="C18" s="6">
        <v>100</v>
      </c>
      <c r="D18" s="10"/>
      <c r="E18" s="113">
        <v>4745.5</v>
      </c>
      <c r="F18" s="117">
        <v>4549.2</v>
      </c>
      <c r="G18" s="116"/>
      <c r="H18" s="12"/>
      <c r="I18" s="12"/>
      <c r="J18" s="12"/>
      <c r="K18" s="12"/>
      <c r="L18" s="28">
        <v>4549.2</v>
      </c>
      <c r="M18" s="12"/>
      <c r="N18" s="141">
        <f>L18/F18*100</f>
        <v>100</v>
      </c>
      <c r="O18" s="141"/>
      <c r="P18" s="10"/>
      <c r="Q18" s="10"/>
      <c r="R18" s="136" t="e">
        <f t="shared" si="4"/>
        <v>#DIV/0!</v>
      </c>
    </row>
    <row r="19" spans="1:18" s="15" customFormat="1" ht="38.25" customHeight="1" x14ac:dyDescent="0.25">
      <c r="A19" s="86"/>
      <c r="B19" s="149" t="s">
        <v>141</v>
      </c>
      <c r="C19" s="10"/>
      <c r="D19" s="10"/>
      <c r="E19" s="114"/>
      <c r="F19" s="116"/>
      <c r="G19" s="116"/>
      <c r="H19" s="12"/>
      <c r="I19" s="12"/>
      <c r="J19" s="12"/>
      <c r="K19" s="12"/>
      <c r="L19" s="12"/>
      <c r="M19" s="12"/>
      <c r="N19" s="141"/>
      <c r="O19" s="141"/>
      <c r="P19" s="10"/>
      <c r="Q19" s="10"/>
      <c r="R19" s="136" t="e">
        <f t="shared" si="4"/>
        <v>#DIV/0!</v>
      </c>
    </row>
    <row r="20" spans="1:18" s="15" customFormat="1" ht="15" customHeight="1" x14ac:dyDescent="0.25">
      <c r="A20" s="86" t="s">
        <v>142</v>
      </c>
      <c r="B20" s="152" t="s">
        <v>143</v>
      </c>
      <c r="C20" s="6">
        <v>95</v>
      </c>
      <c r="D20" s="6">
        <v>5</v>
      </c>
      <c r="E20" s="114"/>
      <c r="F20" s="117">
        <v>20315</v>
      </c>
      <c r="G20" s="117">
        <v>1069.21</v>
      </c>
      <c r="H20" s="28">
        <v>0</v>
      </c>
      <c r="I20" s="29">
        <f>H20/C20*D20</f>
        <v>0</v>
      </c>
      <c r="J20" s="28">
        <v>0</v>
      </c>
      <c r="K20" s="29"/>
      <c r="L20" s="18">
        <v>20315</v>
      </c>
      <c r="M20" s="18">
        <f>G20</f>
        <v>1069.21</v>
      </c>
      <c r="N20" s="141">
        <f>L20/F20*100</f>
        <v>100</v>
      </c>
      <c r="O20" s="141">
        <f>M20/G20*100</f>
        <v>100</v>
      </c>
      <c r="P20" s="10"/>
      <c r="Q20" s="10"/>
      <c r="R20" s="136" t="e">
        <f t="shared" si="4"/>
        <v>#DIV/0!</v>
      </c>
    </row>
    <row r="21" spans="1:18" s="15" customFormat="1" ht="20.25" customHeight="1" x14ac:dyDescent="0.25">
      <c r="A21" s="86" t="s">
        <v>144</v>
      </c>
      <c r="B21" s="149" t="s">
        <v>145</v>
      </c>
      <c r="C21" s="10"/>
      <c r="D21" s="10"/>
      <c r="E21" s="114"/>
      <c r="F21" s="116"/>
      <c r="G21" s="117">
        <v>6884.5</v>
      </c>
      <c r="H21" s="28"/>
      <c r="I21" s="28"/>
      <c r="J21" s="28"/>
      <c r="K21" s="28"/>
      <c r="L21" s="28"/>
      <c r="M21" s="28">
        <v>6834.5</v>
      </c>
      <c r="N21" s="141"/>
      <c r="O21" s="141">
        <f>M21/G21*100</f>
        <v>99.273730844651027</v>
      </c>
      <c r="P21" s="10"/>
      <c r="Q21" s="10"/>
      <c r="R21" s="136" t="e">
        <f t="shared" si="4"/>
        <v>#DIV/0!</v>
      </c>
    </row>
    <row r="22" spans="1:18" s="15" customFormat="1" ht="25.5" customHeight="1" x14ac:dyDescent="0.25">
      <c r="A22" s="86"/>
      <c r="B22" s="149" t="s">
        <v>146</v>
      </c>
      <c r="C22" s="10"/>
      <c r="D22" s="10"/>
      <c r="E22" s="114"/>
      <c r="F22" s="116"/>
      <c r="G22" s="117"/>
      <c r="H22" s="28"/>
      <c r="I22" s="28"/>
      <c r="J22" s="28"/>
      <c r="K22" s="28"/>
      <c r="L22" s="28"/>
      <c r="M22" s="28"/>
      <c r="N22" s="141"/>
      <c r="O22" s="141"/>
      <c r="P22" s="10"/>
      <c r="Q22" s="10"/>
      <c r="R22" s="136" t="e">
        <f t="shared" si="4"/>
        <v>#DIV/0!</v>
      </c>
    </row>
    <row r="23" spans="1:18" s="15" customFormat="1" ht="25.5" customHeight="1" x14ac:dyDescent="0.25">
      <c r="A23" s="86"/>
      <c r="B23" s="148" t="s">
        <v>147</v>
      </c>
      <c r="C23" s="10"/>
      <c r="D23" s="10"/>
      <c r="E23" s="114">
        <f>E24+E25</f>
        <v>0</v>
      </c>
      <c r="F23" s="114">
        <f>F24+F25</f>
        <v>0</v>
      </c>
      <c r="G23" s="114">
        <f>G24+G25</f>
        <v>194.6</v>
      </c>
      <c r="H23" s="28"/>
      <c r="I23" s="28"/>
      <c r="J23" s="28"/>
      <c r="K23" s="28"/>
      <c r="L23" s="10">
        <f>L24+L25</f>
        <v>0</v>
      </c>
      <c r="M23" s="10">
        <f>M24+M25</f>
        <v>184.6</v>
      </c>
      <c r="N23" s="141"/>
      <c r="O23" s="141">
        <f>M23/G23*100</f>
        <v>94.861253854059612</v>
      </c>
      <c r="P23" s="10">
        <f>P24+P25</f>
        <v>0</v>
      </c>
      <c r="Q23" s="10">
        <f>Q24+Q25</f>
        <v>0</v>
      </c>
      <c r="R23" s="136" t="e">
        <f t="shared" si="4"/>
        <v>#DIV/0!</v>
      </c>
    </row>
    <row r="24" spans="1:18" s="15" customFormat="1" ht="25.5" customHeight="1" x14ac:dyDescent="0.25">
      <c r="A24" s="86"/>
      <c r="B24" s="149" t="s">
        <v>148</v>
      </c>
      <c r="C24" s="10"/>
      <c r="D24" s="10"/>
      <c r="E24" s="114"/>
      <c r="F24" s="116"/>
      <c r="G24" s="117"/>
      <c r="H24" s="28"/>
      <c r="I24" s="28"/>
      <c r="J24" s="28"/>
      <c r="K24" s="28"/>
      <c r="L24" s="28"/>
      <c r="M24" s="28"/>
      <c r="N24" s="141"/>
      <c r="O24" s="141"/>
      <c r="P24" s="10"/>
      <c r="Q24" s="10"/>
      <c r="R24" s="136" t="e">
        <f t="shared" si="4"/>
        <v>#DIV/0!</v>
      </c>
    </row>
    <row r="25" spans="1:18" s="15" customFormat="1" ht="15" customHeight="1" x14ac:dyDescent="0.25">
      <c r="A25" s="86" t="s">
        <v>149</v>
      </c>
      <c r="B25" s="149" t="s">
        <v>150</v>
      </c>
      <c r="C25" s="10"/>
      <c r="D25" s="10"/>
      <c r="E25" s="114"/>
      <c r="F25" s="116"/>
      <c r="G25" s="117">
        <v>194.6</v>
      </c>
      <c r="H25" s="28"/>
      <c r="I25" s="28"/>
      <c r="J25" s="28"/>
      <c r="K25" s="28"/>
      <c r="L25" s="28"/>
      <c r="M25" s="28">
        <v>184.6</v>
      </c>
      <c r="N25" s="141"/>
      <c r="O25" s="141">
        <f>M25/G25*100</f>
        <v>94.861253854059612</v>
      </c>
      <c r="P25" s="10"/>
      <c r="Q25" s="10"/>
      <c r="R25" s="136" t="e">
        <f t="shared" si="4"/>
        <v>#DIV/0!</v>
      </c>
    </row>
    <row r="26" spans="1:18" s="15" customFormat="1" ht="21.75" customHeight="1" x14ac:dyDescent="0.25">
      <c r="A26" s="86"/>
      <c r="B26" s="148" t="s">
        <v>151</v>
      </c>
      <c r="C26" s="10"/>
      <c r="D26" s="10"/>
      <c r="E26" s="114"/>
      <c r="F26" s="116">
        <f>F28+F27</f>
        <v>9193.4</v>
      </c>
      <c r="G26" s="116">
        <f t="shared" ref="G26:M26" si="9">G28+G27</f>
        <v>12198.754000000001</v>
      </c>
      <c r="H26" s="12">
        <f t="shared" si="9"/>
        <v>0</v>
      </c>
      <c r="I26" s="12">
        <f t="shared" si="9"/>
        <v>0</v>
      </c>
      <c r="J26" s="12">
        <f t="shared" si="9"/>
        <v>0</v>
      </c>
      <c r="K26" s="12">
        <f t="shared" si="9"/>
        <v>0</v>
      </c>
      <c r="L26" s="12">
        <f t="shared" si="9"/>
        <v>9193.4</v>
      </c>
      <c r="M26" s="12">
        <f t="shared" si="9"/>
        <v>7319.2</v>
      </c>
      <c r="N26" s="141">
        <f>L26/F26*100</f>
        <v>100</v>
      </c>
      <c r="O26" s="141">
        <f>M26/G26*100</f>
        <v>59.999570447932626</v>
      </c>
      <c r="P26" s="10">
        <f>P27+P28</f>
        <v>0</v>
      </c>
      <c r="Q26" s="10">
        <f>Q27+Q28</f>
        <v>0</v>
      </c>
      <c r="R26" s="136" t="e">
        <f t="shared" si="4"/>
        <v>#DIV/0!</v>
      </c>
    </row>
    <row r="27" spans="1:18" s="15" customFormat="1" ht="15" customHeight="1" x14ac:dyDescent="0.25">
      <c r="A27" s="86"/>
      <c r="B27" s="149" t="s">
        <v>152</v>
      </c>
      <c r="C27" s="10"/>
      <c r="D27" s="10"/>
      <c r="E27" s="114"/>
      <c r="F27" s="118"/>
      <c r="G27" s="117">
        <v>12198.754000000001</v>
      </c>
      <c r="H27" s="28"/>
      <c r="I27" s="28"/>
      <c r="J27" s="28"/>
      <c r="K27" s="28"/>
      <c r="M27" s="28">
        <v>7319.2</v>
      </c>
      <c r="N27" s="141"/>
      <c r="O27" s="141">
        <f>M27/G27*100</f>
        <v>59.999570447932626</v>
      </c>
      <c r="P27" s="10"/>
      <c r="Q27" s="10"/>
      <c r="R27" s="136" t="e">
        <f t="shared" si="4"/>
        <v>#DIV/0!</v>
      </c>
    </row>
    <row r="28" spans="1:18" s="15" customFormat="1" ht="15" customHeight="1" x14ac:dyDescent="0.25">
      <c r="A28" s="86"/>
      <c r="B28" s="149" t="s">
        <v>153</v>
      </c>
      <c r="C28" s="10"/>
      <c r="D28" s="10"/>
      <c r="E28" s="114"/>
      <c r="F28" s="117">
        <v>9193.4</v>
      </c>
      <c r="G28" s="117"/>
      <c r="H28" s="28"/>
      <c r="I28" s="28"/>
      <c r="J28" s="28"/>
      <c r="K28" s="28"/>
      <c r="L28" s="28">
        <v>9193.4</v>
      </c>
      <c r="M28" s="28"/>
      <c r="N28" s="141">
        <f>L28/F28*100</f>
        <v>100</v>
      </c>
      <c r="O28" s="141"/>
      <c r="P28" s="10"/>
      <c r="Q28" s="10"/>
      <c r="R28" s="136" t="e">
        <f t="shared" si="4"/>
        <v>#DIV/0!</v>
      </c>
    </row>
    <row r="29" spans="1:18" s="15" customFormat="1" ht="39" customHeight="1" x14ac:dyDescent="0.25">
      <c r="A29" s="86"/>
      <c r="B29" s="148" t="s">
        <v>154</v>
      </c>
      <c r="C29" s="10"/>
      <c r="D29" s="10"/>
      <c r="E29" s="114"/>
      <c r="F29" s="116">
        <f>F30+F31+F32+F33+F34+F35+F36</f>
        <v>0</v>
      </c>
      <c r="G29" s="116">
        <f t="shared" ref="G29:M29" si="10">G30+G31+G32+G33+G34+G35+G36</f>
        <v>305</v>
      </c>
      <c r="H29" s="12">
        <f t="shared" si="10"/>
        <v>0</v>
      </c>
      <c r="I29" s="12">
        <f t="shared" si="10"/>
        <v>0</v>
      </c>
      <c r="J29" s="12">
        <f t="shared" si="10"/>
        <v>0</v>
      </c>
      <c r="K29" s="12">
        <f t="shared" si="10"/>
        <v>0</v>
      </c>
      <c r="L29" s="12">
        <f t="shared" si="10"/>
        <v>0</v>
      </c>
      <c r="M29" s="12">
        <f t="shared" si="10"/>
        <v>0</v>
      </c>
      <c r="N29" s="141"/>
      <c r="O29" s="141">
        <f t="shared" ref="O29:O92" si="11">M29/G29*100</f>
        <v>0</v>
      </c>
      <c r="P29" s="10"/>
      <c r="Q29" s="10"/>
      <c r="R29" s="136" t="e">
        <f t="shared" si="4"/>
        <v>#DIV/0!</v>
      </c>
    </row>
    <row r="30" spans="1:18" s="15" customFormat="1" ht="29.25" customHeight="1" x14ac:dyDescent="0.25">
      <c r="A30" s="86"/>
      <c r="B30" s="149" t="s">
        <v>155</v>
      </c>
      <c r="C30" s="10"/>
      <c r="D30" s="10"/>
      <c r="E30" s="114"/>
      <c r="F30" s="116"/>
      <c r="G30" s="117">
        <v>50</v>
      </c>
      <c r="H30" s="28"/>
      <c r="I30" s="28"/>
      <c r="J30" s="28"/>
      <c r="K30" s="28"/>
      <c r="L30" s="28"/>
      <c r="M30" s="28">
        <v>0</v>
      </c>
      <c r="N30" s="141"/>
      <c r="O30" s="141">
        <f t="shared" si="11"/>
        <v>0</v>
      </c>
      <c r="P30" s="10"/>
      <c r="Q30" s="10"/>
      <c r="R30" s="136" t="e">
        <f t="shared" si="4"/>
        <v>#DIV/0!</v>
      </c>
    </row>
    <row r="31" spans="1:18" s="15" customFormat="1" ht="38.25" customHeight="1" x14ac:dyDescent="0.25">
      <c r="A31" s="86"/>
      <c r="B31" s="149" t="s">
        <v>156</v>
      </c>
      <c r="C31" s="10"/>
      <c r="D31" s="10"/>
      <c r="E31" s="114"/>
      <c r="F31" s="116"/>
      <c r="G31" s="117">
        <v>15</v>
      </c>
      <c r="H31" s="28"/>
      <c r="I31" s="28"/>
      <c r="J31" s="28"/>
      <c r="K31" s="28"/>
      <c r="L31" s="28"/>
      <c r="M31" s="28">
        <v>0</v>
      </c>
      <c r="N31" s="141"/>
      <c r="O31" s="141">
        <f t="shared" si="11"/>
        <v>0</v>
      </c>
      <c r="P31" s="10"/>
      <c r="Q31" s="10"/>
      <c r="R31" s="136" t="e">
        <f t="shared" si="4"/>
        <v>#DIV/0!</v>
      </c>
    </row>
    <row r="32" spans="1:18" s="15" customFormat="1" ht="25.5" customHeight="1" x14ac:dyDescent="0.25">
      <c r="A32" s="86"/>
      <c r="B32" s="149" t="s">
        <v>157</v>
      </c>
      <c r="C32" s="10"/>
      <c r="D32" s="10"/>
      <c r="E32" s="114"/>
      <c r="F32" s="116"/>
      <c r="G32" s="117">
        <v>115</v>
      </c>
      <c r="H32" s="28"/>
      <c r="I32" s="28"/>
      <c r="J32" s="28"/>
      <c r="K32" s="28"/>
      <c r="L32" s="28"/>
      <c r="M32" s="28">
        <v>0</v>
      </c>
      <c r="N32" s="141"/>
      <c r="O32" s="141">
        <f t="shared" si="11"/>
        <v>0</v>
      </c>
      <c r="P32" s="10"/>
      <c r="Q32" s="10"/>
      <c r="R32" s="136" t="e">
        <f t="shared" si="4"/>
        <v>#DIV/0!</v>
      </c>
    </row>
    <row r="33" spans="1:18" s="15" customFormat="1" ht="15" customHeight="1" x14ac:dyDescent="0.25">
      <c r="A33" s="86"/>
      <c r="B33" s="149" t="s">
        <v>158</v>
      </c>
      <c r="C33" s="10"/>
      <c r="D33" s="10"/>
      <c r="E33" s="114"/>
      <c r="F33" s="116"/>
      <c r="G33" s="117"/>
      <c r="H33" s="28"/>
      <c r="I33" s="28"/>
      <c r="J33" s="28"/>
      <c r="K33" s="28"/>
      <c r="L33" s="28"/>
      <c r="M33" s="28"/>
      <c r="N33" s="141"/>
      <c r="O33" s="141"/>
      <c r="P33" s="10"/>
      <c r="Q33" s="10"/>
      <c r="R33" s="136" t="e">
        <f t="shared" si="4"/>
        <v>#DIV/0!</v>
      </c>
    </row>
    <row r="34" spans="1:18" s="15" customFormat="1" ht="64.5" customHeight="1" x14ac:dyDescent="0.25">
      <c r="A34" s="86"/>
      <c r="B34" s="149" t="s">
        <v>159</v>
      </c>
      <c r="C34" s="10"/>
      <c r="D34" s="10"/>
      <c r="E34" s="114"/>
      <c r="F34" s="116"/>
      <c r="G34" s="117">
        <v>75</v>
      </c>
      <c r="H34" s="28"/>
      <c r="I34" s="28"/>
      <c r="J34" s="28"/>
      <c r="K34" s="28"/>
      <c r="L34" s="28"/>
      <c r="M34" s="28">
        <v>0</v>
      </c>
      <c r="N34" s="141"/>
      <c r="O34" s="141">
        <f t="shared" si="11"/>
        <v>0</v>
      </c>
      <c r="P34" s="10"/>
      <c r="Q34" s="10"/>
      <c r="R34" s="136" t="e">
        <f t="shared" si="4"/>
        <v>#DIV/0!</v>
      </c>
    </row>
    <row r="35" spans="1:18" s="15" customFormat="1" ht="15" customHeight="1" x14ac:dyDescent="0.25">
      <c r="A35" s="86"/>
      <c r="B35" s="149" t="s">
        <v>160</v>
      </c>
      <c r="C35" s="10"/>
      <c r="D35" s="10"/>
      <c r="E35" s="114"/>
      <c r="F35" s="116"/>
      <c r="G35" s="117">
        <v>50</v>
      </c>
      <c r="H35" s="28"/>
      <c r="I35" s="28"/>
      <c r="J35" s="28"/>
      <c r="K35" s="28"/>
      <c r="L35" s="28"/>
      <c r="M35" s="28">
        <v>0</v>
      </c>
      <c r="N35" s="141"/>
      <c r="O35" s="141">
        <f t="shared" si="11"/>
        <v>0</v>
      </c>
      <c r="P35" s="10"/>
      <c r="Q35" s="10"/>
      <c r="R35" s="136" t="e">
        <f t="shared" si="4"/>
        <v>#DIV/0!</v>
      </c>
    </row>
    <row r="36" spans="1:18" s="15" customFormat="1" ht="15" customHeight="1" x14ac:dyDescent="0.25">
      <c r="A36" s="86"/>
      <c r="B36" s="149" t="s">
        <v>161</v>
      </c>
      <c r="C36" s="10"/>
      <c r="D36" s="10"/>
      <c r="E36" s="114"/>
      <c r="F36" s="116"/>
      <c r="G36" s="117"/>
      <c r="H36" s="28"/>
      <c r="I36" s="28"/>
      <c r="J36" s="28"/>
      <c r="K36" s="28"/>
      <c r="L36" s="28"/>
      <c r="M36" s="28"/>
      <c r="N36" s="141"/>
      <c r="O36" s="141"/>
      <c r="P36" s="10"/>
      <c r="Q36" s="10"/>
      <c r="R36" s="136" t="e">
        <f t="shared" si="4"/>
        <v>#DIV/0!</v>
      </c>
    </row>
    <row r="37" spans="1:18" s="138" customFormat="1" ht="25.5" customHeight="1" x14ac:dyDescent="0.25">
      <c r="A37" s="135" t="s">
        <v>15</v>
      </c>
      <c r="B37" s="147" t="s">
        <v>16</v>
      </c>
      <c r="C37" s="136"/>
      <c r="D37" s="136"/>
      <c r="E37" s="136"/>
      <c r="F37" s="137">
        <f>F38+F43+F47</f>
        <v>172098.13</v>
      </c>
      <c r="G37" s="137">
        <f>G38+G43+G47</f>
        <v>51285.033200000005</v>
      </c>
      <c r="H37" s="137" t="e">
        <f>#REF!+#REF!</f>
        <v>#REF!</v>
      </c>
      <c r="I37" s="137" t="e">
        <f>#REF!+#REF!</f>
        <v>#REF!</v>
      </c>
      <c r="J37" s="137" t="e">
        <f>#REF!+#REF!</f>
        <v>#REF!</v>
      </c>
      <c r="K37" s="137" t="e">
        <f>#REF!+#REF!</f>
        <v>#REF!</v>
      </c>
      <c r="L37" s="137">
        <f t="shared" ref="L37:M37" si="12">L38+L43+L47</f>
        <v>50099.4</v>
      </c>
      <c r="M37" s="137">
        <f t="shared" si="12"/>
        <v>16141.02</v>
      </c>
      <c r="N37" s="143">
        <f t="shared" ref="N37:N81" si="13">L37/F37*100</f>
        <v>29.110949665751747</v>
      </c>
      <c r="O37" s="143">
        <f t="shared" si="11"/>
        <v>31.47315891763915</v>
      </c>
      <c r="P37" s="136"/>
      <c r="Q37" s="136"/>
      <c r="R37" s="136" t="e">
        <f t="shared" si="4"/>
        <v>#DIV/0!</v>
      </c>
    </row>
    <row r="38" spans="1:18" s="15" customFormat="1" ht="25.5" customHeight="1" x14ac:dyDescent="0.25">
      <c r="A38" s="8" t="s">
        <v>17</v>
      </c>
      <c r="B38" s="148" t="s">
        <v>201</v>
      </c>
      <c r="C38" s="10"/>
      <c r="D38" s="10"/>
      <c r="E38" s="114"/>
      <c r="F38" s="116">
        <f>F39+F40+F41+F42</f>
        <v>99.4</v>
      </c>
      <c r="G38" s="116">
        <f>G39+G40+G41+G42</f>
        <v>13862.263200000001</v>
      </c>
      <c r="H38" s="12"/>
      <c r="I38" s="12"/>
      <c r="J38" s="12"/>
      <c r="K38" s="12"/>
      <c r="L38" s="12">
        <f t="shared" ref="L38:M38" si="14">L39+L40+L41+L42</f>
        <v>99.4</v>
      </c>
      <c r="M38" s="12">
        <f t="shared" si="14"/>
        <v>11.04</v>
      </c>
      <c r="N38" s="141">
        <f t="shared" si="13"/>
        <v>100</v>
      </c>
      <c r="O38" s="141">
        <f t="shared" si="11"/>
        <v>7.9640675124390936E-2</v>
      </c>
      <c r="P38" s="10"/>
      <c r="Q38" s="10"/>
      <c r="R38" s="136" t="e">
        <f t="shared" si="4"/>
        <v>#DIV/0!</v>
      </c>
    </row>
    <row r="39" spans="1:18" s="15" customFormat="1" ht="15" customHeight="1" x14ac:dyDescent="0.25">
      <c r="A39" s="73" t="s">
        <v>162</v>
      </c>
      <c r="B39" s="149" t="s">
        <v>18</v>
      </c>
      <c r="C39" s="6">
        <v>90</v>
      </c>
      <c r="D39" s="6">
        <v>10</v>
      </c>
      <c r="E39" s="113"/>
      <c r="F39" s="117">
        <v>99.4</v>
      </c>
      <c r="G39" s="117">
        <v>11.04</v>
      </c>
      <c r="H39" s="28"/>
      <c r="I39" s="28"/>
      <c r="J39" s="28"/>
      <c r="K39" s="28"/>
      <c r="L39" s="28">
        <v>99.4</v>
      </c>
      <c r="M39" s="28">
        <v>11.04</v>
      </c>
      <c r="N39" s="141">
        <f t="shared" si="13"/>
        <v>100</v>
      </c>
      <c r="O39" s="141">
        <f t="shared" si="11"/>
        <v>100</v>
      </c>
      <c r="P39" s="10"/>
      <c r="Q39" s="10"/>
      <c r="R39" s="136" t="e">
        <f t="shared" si="4"/>
        <v>#DIV/0!</v>
      </c>
    </row>
    <row r="40" spans="1:18" s="15" customFormat="1" ht="107.25" customHeight="1" x14ac:dyDescent="0.25">
      <c r="A40" s="39" t="s">
        <v>19</v>
      </c>
      <c r="B40" s="149" t="s">
        <v>20</v>
      </c>
      <c r="C40" s="6"/>
      <c r="D40" s="6"/>
      <c r="E40" s="113"/>
      <c r="F40" s="117"/>
      <c r="G40" s="117">
        <v>200</v>
      </c>
      <c r="H40" s="28"/>
      <c r="I40" s="28"/>
      <c r="J40" s="28"/>
      <c r="K40" s="28"/>
      <c r="L40" s="28"/>
      <c r="M40" s="28">
        <v>0</v>
      </c>
      <c r="N40" s="141"/>
      <c r="O40" s="141">
        <f t="shared" si="11"/>
        <v>0</v>
      </c>
      <c r="P40" s="10"/>
      <c r="Q40" s="10"/>
      <c r="R40" s="136" t="e">
        <f t="shared" si="4"/>
        <v>#DIV/0!</v>
      </c>
    </row>
    <row r="41" spans="1:18" s="15" customFormat="1" ht="33.75" customHeight="1" x14ac:dyDescent="0.25">
      <c r="A41" s="8" t="s">
        <v>21</v>
      </c>
      <c r="B41" s="149" t="s">
        <v>22</v>
      </c>
      <c r="C41" s="6"/>
      <c r="D41" s="6"/>
      <c r="E41" s="113"/>
      <c r="F41" s="117"/>
      <c r="G41" s="117">
        <v>13556.2232</v>
      </c>
      <c r="H41" s="28"/>
      <c r="I41" s="28"/>
      <c r="J41" s="28"/>
      <c r="K41" s="28"/>
      <c r="L41" s="28"/>
      <c r="M41" s="28">
        <v>0</v>
      </c>
      <c r="N41" s="141"/>
      <c r="O41" s="141">
        <f t="shared" si="11"/>
        <v>0</v>
      </c>
      <c r="P41" s="10"/>
      <c r="Q41" s="10"/>
      <c r="R41" s="136" t="e">
        <f t="shared" si="4"/>
        <v>#DIV/0!</v>
      </c>
    </row>
    <row r="42" spans="1:18" s="15" customFormat="1" ht="15" customHeight="1" x14ac:dyDescent="0.25">
      <c r="A42" s="8" t="s">
        <v>23</v>
      </c>
      <c r="B42" s="149" t="s">
        <v>24</v>
      </c>
      <c r="C42" s="6"/>
      <c r="D42" s="6"/>
      <c r="E42" s="113"/>
      <c r="F42" s="117"/>
      <c r="G42" s="117">
        <v>95</v>
      </c>
      <c r="H42" s="28"/>
      <c r="I42" s="28"/>
      <c r="J42" s="28"/>
      <c r="K42" s="28"/>
      <c r="L42" s="28"/>
      <c r="M42" s="28">
        <v>0</v>
      </c>
      <c r="N42" s="141"/>
      <c r="O42" s="141">
        <f t="shared" si="11"/>
        <v>0</v>
      </c>
      <c r="P42" s="10"/>
      <c r="Q42" s="10"/>
      <c r="R42" s="136" t="e">
        <f t="shared" si="4"/>
        <v>#DIV/0!</v>
      </c>
    </row>
    <row r="43" spans="1:18" s="15" customFormat="1" ht="38.25" customHeight="1" x14ac:dyDescent="0.25">
      <c r="A43" s="8" t="s">
        <v>25</v>
      </c>
      <c r="B43" s="148" t="s">
        <v>26</v>
      </c>
      <c r="C43" s="10"/>
      <c r="D43" s="10"/>
      <c r="E43" s="114"/>
      <c r="F43" s="116">
        <f>F44+F45+F46</f>
        <v>171998.73</v>
      </c>
      <c r="G43" s="116">
        <f>G44+G45+G46</f>
        <v>19315.97</v>
      </c>
      <c r="H43" s="12"/>
      <c r="I43" s="12"/>
      <c r="J43" s="12"/>
      <c r="K43" s="12"/>
      <c r="L43" s="12">
        <f t="shared" ref="L43:M43" si="15">L44+L45+L46</f>
        <v>50000</v>
      </c>
      <c r="M43" s="12">
        <f t="shared" si="15"/>
        <v>5555.56</v>
      </c>
      <c r="N43" s="141">
        <f t="shared" si="13"/>
        <v>29.069982086495639</v>
      </c>
      <c r="O43" s="141">
        <f t="shared" si="11"/>
        <v>28.761485962133925</v>
      </c>
      <c r="P43" s="10"/>
      <c r="Q43" s="10"/>
      <c r="R43" s="136" t="e">
        <f t="shared" si="4"/>
        <v>#DIV/0!</v>
      </c>
    </row>
    <row r="44" spans="1:18" s="15" customFormat="1" ht="25.5" customHeight="1" x14ac:dyDescent="0.25">
      <c r="A44" s="8" t="s">
        <v>27</v>
      </c>
      <c r="B44" s="149" t="s">
        <v>28</v>
      </c>
      <c r="C44" s="10"/>
      <c r="D44" s="10"/>
      <c r="E44" s="114"/>
      <c r="F44" s="116"/>
      <c r="G44" s="117">
        <v>95</v>
      </c>
      <c r="H44" s="28"/>
      <c r="I44" s="28"/>
      <c r="J44" s="28"/>
      <c r="K44" s="28"/>
      <c r="L44" s="28"/>
      <c r="M44" s="28">
        <v>0</v>
      </c>
      <c r="N44" s="141"/>
      <c r="O44" s="141">
        <f t="shared" si="11"/>
        <v>0</v>
      </c>
      <c r="P44" s="10"/>
      <c r="Q44" s="10"/>
      <c r="R44" s="136" t="e">
        <f t="shared" si="4"/>
        <v>#DIV/0!</v>
      </c>
    </row>
    <row r="45" spans="1:18" s="15" customFormat="1" ht="93.75" customHeight="1" x14ac:dyDescent="0.25">
      <c r="A45" s="8" t="s">
        <v>29</v>
      </c>
      <c r="B45" s="149" t="s">
        <v>30</v>
      </c>
      <c r="C45" s="10"/>
      <c r="D45" s="10"/>
      <c r="E45" s="114"/>
      <c r="F45" s="116"/>
      <c r="G45" s="117">
        <v>110</v>
      </c>
      <c r="H45" s="28"/>
      <c r="I45" s="28"/>
      <c r="J45" s="28"/>
      <c r="K45" s="28"/>
      <c r="L45" s="28"/>
      <c r="M45" s="28">
        <v>0</v>
      </c>
      <c r="N45" s="141"/>
      <c r="O45" s="141">
        <f t="shared" si="11"/>
        <v>0</v>
      </c>
      <c r="P45" s="10"/>
      <c r="Q45" s="10"/>
      <c r="R45" s="136" t="e">
        <f t="shared" si="4"/>
        <v>#DIV/0!</v>
      </c>
    </row>
    <row r="46" spans="1:18" s="15" customFormat="1" ht="38.25" customHeight="1" x14ac:dyDescent="0.25">
      <c r="A46" s="8" t="s">
        <v>163</v>
      </c>
      <c r="B46" s="152" t="s">
        <v>31</v>
      </c>
      <c r="C46" s="10">
        <v>90</v>
      </c>
      <c r="D46" s="10">
        <v>10</v>
      </c>
      <c r="E46" s="114"/>
      <c r="F46" s="117">
        <v>171998.73</v>
      </c>
      <c r="G46" s="117">
        <v>19110.97</v>
      </c>
      <c r="H46" s="28"/>
      <c r="I46" s="28"/>
      <c r="J46" s="28"/>
      <c r="K46" s="28"/>
      <c r="L46" s="28">
        <v>50000</v>
      </c>
      <c r="M46" s="28">
        <v>5555.56</v>
      </c>
      <c r="N46" s="141">
        <f t="shared" si="13"/>
        <v>29.069982086495639</v>
      </c>
      <c r="O46" s="141">
        <f t="shared" si="11"/>
        <v>29.070005342481309</v>
      </c>
      <c r="P46" s="10"/>
      <c r="Q46" s="10"/>
      <c r="R46" s="136" t="e">
        <f t="shared" si="4"/>
        <v>#DIV/0!</v>
      </c>
    </row>
    <row r="47" spans="1:18" s="15" customFormat="1" ht="15" customHeight="1" x14ac:dyDescent="0.25">
      <c r="A47" s="8" t="s">
        <v>33</v>
      </c>
      <c r="B47" s="148" t="s">
        <v>34</v>
      </c>
      <c r="C47" s="10"/>
      <c r="D47" s="10"/>
      <c r="E47" s="114"/>
      <c r="F47" s="117"/>
      <c r="G47" s="116">
        <f>G48</f>
        <v>18106.800000000003</v>
      </c>
      <c r="H47" s="12"/>
      <c r="I47" s="12"/>
      <c r="J47" s="12"/>
      <c r="K47" s="12"/>
      <c r="L47" s="12">
        <f t="shared" ref="L47:M47" si="16">L48</f>
        <v>0</v>
      </c>
      <c r="M47" s="12">
        <f t="shared" si="16"/>
        <v>10574.42</v>
      </c>
      <c r="N47" s="141"/>
      <c r="O47" s="141">
        <f t="shared" si="11"/>
        <v>58.400269512006531</v>
      </c>
      <c r="P47" s="10"/>
      <c r="Q47" s="10"/>
      <c r="R47" s="136" t="e">
        <f t="shared" si="4"/>
        <v>#DIV/0!</v>
      </c>
    </row>
    <row r="48" spans="1:18" s="15" customFormat="1" ht="15" customHeight="1" x14ac:dyDescent="0.25">
      <c r="A48" s="8" t="s">
        <v>35</v>
      </c>
      <c r="B48" s="149" t="s">
        <v>36</v>
      </c>
      <c r="C48" s="10"/>
      <c r="D48" s="10"/>
      <c r="E48" s="114"/>
      <c r="F48" s="117"/>
      <c r="G48" s="117">
        <f>G49+G51+G50</f>
        <v>18106.800000000003</v>
      </c>
      <c r="H48" s="28"/>
      <c r="I48" s="28"/>
      <c r="J48" s="28"/>
      <c r="K48" s="28"/>
      <c r="L48" s="28"/>
      <c r="M48" s="28">
        <f>M49+M50+M51</f>
        <v>10574.42</v>
      </c>
      <c r="N48" s="141"/>
      <c r="O48" s="141">
        <f t="shared" si="11"/>
        <v>58.400269512006531</v>
      </c>
      <c r="P48" s="10"/>
      <c r="Q48" s="10"/>
      <c r="R48" s="136" t="e">
        <f t="shared" si="4"/>
        <v>#DIV/0!</v>
      </c>
    </row>
    <row r="49" spans="1:18" s="108" customFormat="1" ht="45.75" customHeight="1" x14ac:dyDescent="0.25">
      <c r="A49" s="103"/>
      <c r="B49" s="153" t="s">
        <v>37</v>
      </c>
      <c r="C49" s="105"/>
      <c r="D49" s="105"/>
      <c r="E49" s="113"/>
      <c r="F49" s="117"/>
      <c r="G49" s="117">
        <v>10709.7</v>
      </c>
      <c r="H49" s="106"/>
      <c r="I49" s="106"/>
      <c r="J49" s="106"/>
      <c r="K49" s="106"/>
      <c r="L49" s="106"/>
      <c r="M49" s="106">
        <v>6156.1</v>
      </c>
      <c r="N49" s="141"/>
      <c r="O49" s="141">
        <f t="shared" si="11"/>
        <v>57.481535430497587</v>
      </c>
      <c r="P49" s="105"/>
      <c r="Q49" s="105"/>
      <c r="R49" s="136" t="e">
        <f t="shared" si="4"/>
        <v>#DIV/0!</v>
      </c>
    </row>
    <row r="50" spans="1:18" s="108" customFormat="1" ht="25.5" customHeight="1" x14ac:dyDescent="0.25">
      <c r="A50" s="103"/>
      <c r="B50" s="153" t="s">
        <v>38</v>
      </c>
      <c r="C50" s="105"/>
      <c r="D50" s="105"/>
      <c r="E50" s="113"/>
      <c r="F50" s="117"/>
      <c r="G50" s="117">
        <v>83</v>
      </c>
      <c r="H50" s="106"/>
      <c r="I50" s="106"/>
      <c r="J50" s="106"/>
      <c r="K50" s="106"/>
      <c r="L50" s="106"/>
      <c r="M50" s="106">
        <v>29.9</v>
      </c>
      <c r="N50" s="141"/>
      <c r="O50" s="141">
        <f t="shared" si="11"/>
        <v>36.024096385542165</v>
      </c>
      <c r="P50" s="105"/>
      <c r="Q50" s="105"/>
      <c r="R50" s="136" t="e">
        <f t="shared" si="4"/>
        <v>#DIV/0!</v>
      </c>
    </row>
    <row r="51" spans="1:18" s="108" customFormat="1" ht="25.5" customHeight="1" x14ac:dyDescent="0.25">
      <c r="A51" s="103"/>
      <c r="B51" s="154" t="s">
        <v>39</v>
      </c>
      <c r="C51" s="105"/>
      <c r="D51" s="105"/>
      <c r="E51" s="113"/>
      <c r="F51" s="113"/>
      <c r="G51" s="113">
        <v>7314.1</v>
      </c>
      <c r="H51" s="105"/>
      <c r="I51" s="105"/>
      <c r="J51" s="105"/>
      <c r="K51" s="105"/>
      <c r="L51" s="105"/>
      <c r="M51" s="105">
        <v>4388.42</v>
      </c>
      <c r="N51" s="141"/>
      <c r="O51" s="141">
        <f t="shared" si="11"/>
        <v>59.999453111114143</v>
      </c>
      <c r="P51" s="105"/>
      <c r="Q51" s="105"/>
      <c r="R51" s="136" t="e">
        <f t="shared" si="4"/>
        <v>#DIV/0!</v>
      </c>
    </row>
    <row r="52" spans="1:18" s="138" customFormat="1" ht="15" customHeight="1" x14ac:dyDescent="0.25">
      <c r="A52" s="135" t="s">
        <v>40</v>
      </c>
      <c r="B52" s="147" t="s">
        <v>41</v>
      </c>
      <c r="C52" s="136"/>
      <c r="D52" s="136"/>
      <c r="E52" s="136">
        <f>E53+E56+E62</f>
        <v>13844.26</v>
      </c>
      <c r="F52" s="136">
        <f>F53+F56+F62</f>
        <v>1363937.7</v>
      </c>
      <c r="G52" s="136">
        <f>G53+G56+G62</f>
        <v>148883.5</v>
      </c>
      <c r="H52" s="144" t="e">
        <f>#REF!+#REF!</f>
        <v>#REF!</v>
      </c>
      <c r="I52" s="144" t="e">
        <f>#REF!+#REF!</f>
        <v>#REF!</v>
      </c>
      <c r="J52" s="144" t="e">
        <f>#REF!+#REF!</f>
        <v>#REF!</v>
      </c>
      <c r="K52" s="144" t="e">
        <f>#REF!+#REF!</f>
        <v>#REF!</v>
      </c>
      <c r="L52" s="136">
        <f t="shared" ref="L52:M52" si="17">L53+L56+L62</f>
        <v>52289.3</v>
      </c>
      <c r="M52" s="136">
        <f t="shared" si="17"/>
        <v>6451.3</v>
      </c>
      <c r="N52" s="143">
        <f t="shared" si="13"/>
        <v>3.8337014953102337</v>
      </c>
      <c r="O52" s="143">
        <f t="shared" si="11"/>
        <v>4.3331195196244048</v>
      </c>
      <c r="P52" s="136"/>
      <c r="Q52" s="136"/>
      <c r="R52" s="136" t="e">
        <f t="shared" si="4"/>
        <v>#DIV/0!</v>
      </c>
    </row>
    <row r="53" spans="1:18" s="47" customFormat="1" ht="78" customHeight="1" x14ac:dyDescent="0.25">
      <c r="A53" s="41" t="s">
        <v>42</v>
      </c>
      <c r="B53" s="148" t="s">
        <v>43</v>
      </c>
      <c r="C53" s="43"/>
      <c r="D53" s="43"/>
      <c r="E53" s="114"/>
      <c r="F53" s="116">
        <f>F54</f>
        <v>1245380</v>
      </c>
      <c r="G53" s="116">
        <f>G54</f>
        <v>138370</v>
      </c>
      <c r="H53" s="12"/>
      <c r="I53" s="12"/>
      <c r="J53" s="12"/>
      <c r="K53" s="12"/>
      <c r="L53" s="116">
        <f t="shared" ref="L53:M54" si="18">L54</f>
        <v>15315.8</v>
      </c>
      <c r="M53" s="116">
        <f t="shared" si="18"/>
        <v>1701.7</v>
      </c>
      <c r="N53" s="141">
        <f t="shared" si="13"/>
        <v>1.2298093754516692</v>
      </c>
      <c r="O53" s="141">
        <f t="shared" si="11"/>
        <v>1.2298186022981861</v>
      </c>
      <c r="P53" s="43"/>
      <c r="Q53" s="43"/>
      <c r="R53" s="136" t="e">
        <f t="shared" si="4"/>
        <v>#DIV/0!</v>
      </c>
    </row>
    <row r="54" spans="1:18" s="47" customFormat="1" ht="15" customHeight="1" x14ac:dyDescent="0.25">
      <c r="A54" s="41"/>
      <c r="B54" s="148" t="s">
        <v>204</v>
      </c>
      <c r="C54" s="43"/>
      <c r="D54" s="43"/>
      <c r="E54" s="114"/>
      <c r="F54" s="116">
        <f>F55</f>
        <v>1245380</v>
      </c>
      <c r="G54" s="116">
        <f>G55</f>
        <v>138370</v>
      </c>
      <c r="H54" s="12"/>
      <c r="I54" s="12"/>
      <c r="J54" s="12"/>
      <c r="K54" s="12"/>
      <c r="L54" s="116">
        <f t="shared" si="18"/>
        <v>15315.8</v>
      </c>
      <c r="M54" s="116">
        <f t="shared" si="18"/>
        <v>1701.7</v>
      </c>
      <c r="N54" s="141">
        <f t="shared" si="13"/>
        <v>1.2298093754516692</v>
      </c>
      <c r="O54" s="141">
        <f t="shared" si="11"/>
        <v>1.2298186022981861</v>
      </c>
      <c r="P54" s="43"/>
      <c r="Q54" s="43"/>
      <c r="R54" s="136" t="e">
        <f t="shared" si="4"/>
        <v>#DIV/0!</v>
      </c>
    </row>
    <row r="55" spans="1:18" s="47" customFormat="1" ht="15" customHeight="1" x14ac:dyDescent="0.25">
      <c r="A55" s="16" t="s">
        <v>44</v>
      </c>
      <c r="B55" s="149" t="s">
        <v>205</v>
      </c>
      <c r="C55" s="43"/>
      <c r="D55" s="43"/>
      <c r="E55" s="114"/>
      <c r="F55" s="119">
        <v>1245380</v>
      </c>
      <c r="G55" s="119">
        <v>138370</v>
      </c>
      <c r="H55" s="44"/>
      <c r="I55" s="44"/>
      <c r="J55" s="44"/>
      <c r="K55" s="44"/>
      <c r="L55" s="123">
        <v>15315.8</v>
      </c>
      <c r="M55" s="123">
        <v>1701.7</v>
      </c>
      <c r="N55" s="141">
        <f t="shared" si="13"/>
        <v>1.2298093754516692</v>
      </c>
      <c r="O55" s="141">
        <f t="shared" si="11"/>
        <v>1.2298186022981861</v>
      </c>
      <c r="P55" s="43"/>
      <c r="Q55" s="43"/>
      <c r="R55" s="136" t="e">
        <f t="shared" si="4"/>
        <v>#DIV/0!</v>
      </c>
    </row>
    <row r="56" spans="1:18" s="47" customFormat="1" ht="15" customHeight="1" x14ac:dyDescent="0.25">
      <c r="A56" s="41" t="s">
        <v>45</v>
      </c>
      <c r="B56" s="148" t="s">
        <v>46</v>
      </c>
      <c r="C56" s="43"/>
      <c r="D56" s="43"/>
      <c r="E56" s="114">
        <f>E57+E58+E59+E60+E61</f>
        <v>13844.26</v>
      </c>
      <c r="F56" s="114">
        <f>F57+F58+F59+F60+F61</f>
        <v>118557.7</v>
      </c>
      <c r="G56" s="114">
        <f>G57+G58+G59+G60+G61</f>
        <v>5180</v>
      </c>
      <c r="H56" s="12"/>
      <c r="I56" s="12"/>
      <c r="J56" s="12"/>
      <c r="K56" s="12"/>
      <c r="L56" s="114">
        <f t="shared" ref="L56:M56" si="19">L57+L58+L59+L60+L61</f>
        <v>36973.5</v>
      </c>
      <c r="M56" s="114">
        <f t="shared" si="19"/>
        <v>1578.3</v>
      </c>
      <c r="N56" s="141">
        <f t="shared" si="13"/>
        <v>31.186080701633045</v>
      </c>
      <c r="O56" s="141">
        <f t="shared" si="11"/>
        <v>30.469111969111967</v>
      </c>
      <c r="P56" s="43"/>
      <c r="Q56" s="43"/>
      <c r="R56" s="136" t="e">
        <f t="shared" si="4"/>
        <v>#DIV/0!</v>
      </c>
    </row>
    <row r="57" spans="1:18" s="47" customFormat="1" ht="129.75" customHeight="1" x14ac:dyDescent="0.25">
      <c r="A57" s="16" t="s">
        <v>206</v>
      </c>
      <c r="B57" s="149" t="s">
        <v>47</v>
      </c>
      <c r="C57" s="43"/>
      <c r="D57" s="43"/>
      <c r="E57" s="114">
        <v>5813.06</v>
      </c>
      <c r="F57" s="116">
        <v>91698</v>
      </c>
      <c r="G57" s="116">
        <v>5100</v>
      </c>
      <c r="H57" s="12"/>
      <c r="I57" s="12"/>
      <c r="J57" s="12"/>
      <c r="K57" s="12"/>
      <c r="L57" s="12">
        <v>28346.7</v>
      </c>
      <c r="M57" s="12">
        <v>1578.3</v>
      </c>
      <c r="N57" s="141">
        <f t="shared" si="13"/>
        <v>30.913106065563046</v>
      </c>
      <c r="O57" s="141">
        <f t="shared" si="11"/>
        <v>30.94705882352941</v>
      </c>
      <c r="P57" s="43"/>
      <c r="Q57" s="43"/>
      <c r="R57" s="136" t="e">
        <f t="shared" si="4"/>
        <v>#DIV/0!</v>
      </c>
    </row>
    <row r="58" spans="1:18" s="47" customFormat="1" ht="25.5" customHeight="1" x14ac:dyDescent="0.25">
      <c r="A58" s="16" t="s">
        <v>206</v>
      </c>
      <c r="B58" s="149" t="s">
        <v>48</v>
      </c>
      <c r="C58" s="43"/>
      <c r="D58" s="43"/>
      <c r="E58" s="114">
        <v>680</v>
      </c>
      <c r="F58" s="116">
        <v>840</v>
      </c>
      <c r="G58" s="116">
        <v>80</v>
      </c>
      <c r="H58" s="12"/>
      <c r="I58" s="12"/>
      <c r="J58" s="12"/>
      <c r="K58" s="12"/>
      <c r="L58" s="12">
        <v>0</v>
      </c>
      <c r="M58" s="12">
        <v>0</v>
      </c>
      <c r="N58" s="141">
        <f t="shared" si="13"/>
        <v>0</v>
      </c>
      <c r="O58" s="141">
        <f t="shared" si="11"/>
        <v>0</v>
      </c>
      <c r="P58" s="43"/>
      <c r="Q58" s="43"/>
      <c r="R58" s="136" t="e">
        <f t="shared" si="4"/>
        <v>#DIV/0!</v>
      </c>
    </row>
    <row r="59" spans="1:18" s="47" customFormat="1" ht="25.5" customHeight="1" x14ac:dyDescent="0.25">
      <c r="A59" s="48" t="s">
        <v>49</v>
      </c>
      <c r="B59" s="149" t="s">
        <v>50</v>
      </c>
      <c r="C59" s="43"/>
      <c r="D59" s="43"/>
      <c r="E59" s="114"/>
      <c r="F59" s="116">
        <v>0</v>
      </c>
      <c r="G59" s="116">
        <v>0</v>
      </c>
      <c r="H59" s="12"/>
      <c r="I59" s="12"/>
      <c r="J59" s="12"/>
      <c r="K59" s="12"/>
      <c r="L59" s="12">
        <v>0</v>
      </c>
      <c r="M59" s="12">
        <v>0</v>
      </c>
      <c r="N59" s="141"/>
      <c r="O59" s="141"/>
      <c r="P59" s="43"/>
      <c r="Q59" s="43"/>
      <c r="R59" s="136" t="e">
        <f t="shared" si="4"/>
        <v>#DIV/0!</v>
      </c>
    </row>
    <row r="60" spans="1:18" s="47" customFormat="1" ht="90" customHeight="1" x14ac:dyDescent="0.25">
      <c r="A60" s="16" t="s">
        <v>51</v>
      </c>
      <c r="B60" s="149" t="s">
        <v>52</v>
      </c>
      <c r="C60" s="43"/>
      <c r="D60" s="43"/>
      <c r="E60" s="114">
        <v>7351.2</v>
      </c>
      <c r="F60" s="116">
        <v>0</v>
      </c>
      <c r="G60" s="116">
        <v>0</v>
      </c>
      <c r="H60" s="12"/>
      <c r="I60" s="12"/>
      <c r="J60" s="12"/>
      <c r="K60" s="12"/>
      <c r="L60" s="12">
        <v>0</v>
      </c>
      <c r="M60" s="12">
        <v>0</v>
      </c>
      <c r="N60" s="141"/>
      <c r="O60" s="141"/>
      <c r="P60" s="43"/>
      <c r="Q60" s="43"/>
      <c r="R60" s="136" t="e">
        <f t="shared" si="4"/>
        <v>#DIV/0!</v>
      </c>
    </row>
    <row r="61" spans="1:18" s="47" customFormat="1" ht="15" customHeight="1" x14ac:dyDescent="0.25">
      <c r="A61" s="16"/>
      <c r="B61" s="149" t="s">
        <v>207</v>
      </c>
      <c r="C61" s="43"/>
      <c r="D61" s="43"/>
      <c r="E61" s="114"/>
      <c r="F61" s="116">
        <v>26019.7</v>
      </c>
      <c r="G61" s="116"/>
      <c r="H61" s="12"/>
      <c r="I61" s="12"/>
      <c r="J61" s="12"/>
      <c r="K61" s="12"/>
      <c r="L61" s="12">
        <v>8626.7999999999993</v>
      </c>
      <c r="M61" s="12"/>
      <c r="N61" s="141">
        <f t="shared" si="13"/>
        <v>33.154878803368213</v>
      </c>
      <c r="O61" s="141"/>
      <c r="P61" s="43"/>
      <c r="Q61" s="43"/>
      <c r="R61" s="136" t="e">
        <f t="shared" si="4"/>
        <v>#DIV/0!</v>
      </c>
    </row>
    <row r="62" spans="1:18" s="47" customFormat="1" ht="15" customHeight="1" x14ac:dyDescent="0.25">
      <c r="A62" s="41" t="s">
        <v>53</v>
      </c>
      <c r="B62" s="148" t="s">
        <v>54</v>
      </c>
      <c r="C62" s="43"/>
      <c r="D62" s="43"/>
      <c r="E62" s="114"/>
      <c r="F62" s="116">
        <f>F63</f>
        <v>0</v>
      </c>
      <c r="G62" s="116">
        <f>G63</f>
        <v>5333.5</v>
      </c>
      <c r="H62" s="12"/>
      <c r="I62" s="12"/>
      <c r="J62" s="12"/>
      <c r="K62" s="12"/>
      <c r="L62" s="12">
        <f t="shared" ref="L62:M62" si="20">L63</f>
        <v>0</v>
      </c>
      <c r="M62" s="12">
        <f t="shared" si="20"/>
        <v>3171.3</v>
      </c>
      <c r="N62" s="141"/>
      <c r="O62" s="141">
        <f t="shared" si="11"/>
        <v>59.460016874472679</v>
      </c>
      <c r="P62" s="43"/>
      <c r="Q62" s="43"/>
      <c r="R62" s="136" t="e">
        <f t="shared" si="4"/>
        <v>#DIV/0!</v>
      </c>
    </row>
    <row r="63" spans="1:18" s="47" customFormat="1" ht="15" customHeight="1" x14ac:dyDescent="0.25">
      <c r="A63" s="16" t="s">
        <v>55</v>
      </c>
      <c r="B63" s="149" t="s">
        <v>208</v>
      </c>
      <c r="C63" s="43"/>
      <c r="D63" s="43"/>
      <c r="E63" s="114"/>
      <c r="F63" s="116"/>
      <c r="G63" s="116">
        <v>5333.5</v>
      </c>
      <c r="H63" s="12"/>
      <c r="I63" s="12"/>
      <c r="J63" s="12"/>
      <c r="K63" s="12"/>
      <c r="L63" s="12"/>
      <c r="M63" s="12">
        <v>3171.3</v>
      </c>
      <c r="N63" s="141"/>
      <c r="O63" s="141">
        <f t="shared" si="11"/>
        <v>59.460016874472679</v>
      </c>
      <c r="P63" s="43"/>
      <c r="Q63" s="43"/>
      <c r="R63" s="136" t="e">
        <f t="shared" si="4"/>
        <v>#DIV/0!</v>
      </c>
    </row>
    <row r="64" spans="1:18" s="138" customFormat="1" ht="25.5" customHeight="1" x14ac:dyDescent="0.25">
      <c r="A64" s="135" t="s">
        <v>56</v>
      </c>
      <c r="B64" s="147" t="s">
        <v>57</v>
      </c>
      <c r="C64" s="136"/>
      <c r="D64" s="136"/>
      <c r="E64" s="136">
        <f>E65+E67+E69+E71+E73</f>
        <v>0</v>
      </c>
      <c r="F64" s="136">
        <f>F65+F67+F69+F71+F73</f>
        <v>175438.8</v>
      </c>
      <c r="G64" s="136">
        <f>G65+G67+G69+G71+G73</f>
        <v>189626.6</v>
      </c>
      <c r="H64" s="137" t="e">
        <f>#REF!+#REF!+#REF!+#REF!+#REF!+#REF!</f>
        <v>#REF!</v>
      </c>
      <c r="I64" s="137" t="e">
        <f>#REF!+#REF!+#REF!+#REF!+#REF!+#REF!</f>
        <v>#REF!</v>
      </c>
      <c r="J64" s="137" t="e">
        <f>#REF!+#REF!+#REF!+#REF!+#REF!+#REF!</f>
        <v>#REF!</v>
      </c>
      <c r="K64" s="137" t="e">
        <f>#REF!+#REF!+#REF!+#REF!+#REF!+#REF!</f>
        <v>#REF!</v>
      </c>
      <c r="L64" s="136">
        <f t="shared" ref="L64:M64" si="21">L65+L67+L69+L71+L73</f>
        <v>110716</v>
      </c>
      <c r="M64" s="136">
        <f t="shared" si="21"/>
        <v>25215.1</v>
      </c>
      <c r="N64" s="143">
        <f t="shared" si="13"/>
        <v>63.108046794665718</v>
      </c>
      <c r="O64" s="143">
        <f t="shared" si="11"/>
        <v>13.297237834776343</v>
      </c>
      <c r="P64" s="136"/>
      <c r="Q64" s="136"/>
      <c r="R64" s="136" t="e">
        <f t="shared" si="4"/>
        <v>#DIV/0!</v>
      </c>
    </row>
    <row r="65" spans="1:18" s="15" customFormat="1" ht="25.5" customHeight="1" x14ac:dyDescent="0.25">
      <c r="A65" s="8"/>
      <c r="B65" s="148" t="s">
        <v>361</v>
      </c>
      <c r="C65" s="10"/>
      <c r="D65" s="10"/>
      <c r="E65" s="114">
        <f>E66</f>
        <v>0</v>
      </c>
      <c r="F65" s="114">
        <f>F66</f>
        <v>117460.7</v>
      </c>
      <c r="G65" s="114">
        <f>G66</f>
        <v>150751.9</v>
      </c>
      <c r="H65" s="12"/>
      <c r="I65" s="12"/>
      <c r="J65" s="12"/>
      <c r="K65" s="12"/>
      <c r="L65" s="114">
        <f t="shared" ref="L65:M65" si="22">L66</f>
        <v>52737.9</v>
      </c>
      <c r="M65" s="114">
        <f t="shared" si="22"/>
        <v>9414.2999999999993</v>
      </c>
      <c r="N65" s="141">
        <f t="shared" si="13"/>
        <v>44.898336209472617</v>
      </c>
      <c r="O65" s="141">
        <f t="shared" si="11"/>
        <v>6.2448964158992357</v>
      </c>
      <c r="P65" s="10"/>
      <c r="Q65" s="10"/>
      <c r="R65" s="136" t="e">
        <f t="shared" si="4"/>
        <v>#DIV/0!</v>
      </c>
    </row>
    <row r="66" spans="1:18" s="15" customFormat="1" ht="40.5" customHeight="1" x14ac:dyDescent="0.25">
      <c r="A66" s="8"/>
      <c r="B66" s="149" t="s">
        <v>355</v>
      </c>
      <c r="C66" s="10"/>
      <c r="D66" s="10"/>
      <c r="E66" s="114"/>
      <c r="F66" s="116">
        <v>117460.7</v>
      </c>
      <c r="G66" s="116">
        <v>150751.9</v>
      </c>
      <c r="H66" s="12"/>
      <c r="I66" s="12"/>
      <c r="J66" s="12"/>
      <c r="K66" s="12"/>
      <c r="L66" s="12">
        <v>52737.9</v>
      </c>
      <c r="M66" s="12">
        <v>9414.2999999999993</v>
      </c>
      <c r="N66" s="141">
        <f t="shared" si="13"/>
        <v>44.898336209472617</v>
      </c>
      <c r="O66" s="141">
        <f t="shared" si="11"/>
        <v>6.2448964158992357</v>
      </c>
      <c r="P66" s="10"/>
      <c r="Q66" s="10"/>
      <c r="R66" s="136" t="e">
        <f t="shared" si="4"/>
        <v>#DIV/0!</v>
      </c>
    </row>
    <row r="67" spans="1:18" s="15" customFormat="1" ht="15" customHeight="1" x14ac:dyDescent="0.25">
      <c r="A67" s="8"/>
      <c r="B67" s="148" t="s">
        <v>362</v>
      </c>
      <c r="C67" s="10"/>
      <c r="D67" s="10"/>
      <c r="E67" s="114">
        <f>E68</f>
        <v>0</v>
      </c>
      <c r="F67" s="114">
        <f>F68</f>
        <v>606.20000000000005</v>
      </c>
      <c r="G67" s="114">
        <f>G68</f>
        <v>67.400000000000006</v>
      </c>
      <c r="H67" s="12"/>
      <c r="I67" s="12"/>
      <c r="J67" s="12"/>
      <c r="K67" s="12"/>
      <c r="L67" s="114">
        <f t="shared" ref="L67:M67" si="23">L68</f>
        <v>606.20000000000005</v>
      </c>
      <c r="M67" s="114">
        <f t="shared" si="23"/>
        <v>67.400000000000006</v>
      </c>
      <c r="N67" s="141">
        <f t="shared" si="13"/>
        <v>100</v>
      </c>
      <c r="O67" s="141">
        <f t="shared" si="11"/>
        <v>100</v>
      </c>
      <c r="P67" s="10"/>
      <c r="Q67" s="10"/>
      <c r="R67" s="136" t="e">
        <f t="shared" si="4"/>
        <v>#DIV/0!</v>
      </c>
    </row>
    <row r="68" spans="1:18" s="15" customFormat="1" ht="15" customHeight="1" x14ac:dyDescent="0.25">
      <c r="A68" s="8"/>
      <c r="B68" s="149" t="s">
        <v>356</v>
      </c>
      <c r="C68" s="10"/>
      <c r="D68" s="10"/>
      <c r="E68" s="114"/>
      <c r="F68" s="116">
        <v>606.20000000000005</v>
      </c>
      <c r="G68" s="116">
        <v>67.400000000000006</v>
      </c>
      <c r="H68" s="12"/>
      <c r="I68" s="12"/>
      <c r="J68" s="12"/>
      <c r="K68" s="12"/>
      <c r="L68" s="12">
        <v>606.20000000000005</v>
      </c>
      <c r="M68" s="12">
        <v>67.400000000000006</v>
      </c>
      <c r="N68" s="141">
        <f t="shared" si="13"/>
        <v>100</v>
      </c>
      <c r="O68" s="141">
        <f t="shared" si="11"/>
        <v>100</v>
      </c>
      <c r="P68" s="10"/>
      <c r="Q68" s="10"/>
      <c r="R68" s="136" t="e">
        <f t="shared" si="4"/>
        <v>#DIV/0!</v>
      </c>
    </row>
    <row r="69" spans="1:18" s="15" customFormat="1" ht="15" customHeight="1" x14ac:dyDescent="0.25">
      <c r="A69" s="8"/>
      <c r="B69" s="148" t="s">
        <v>363</v>
      </c>
      <c r="C69" s="10"/>
      <c r="D69" s="10"/>
      <c r="E69" s="114">
        <f>E70</f>
        <v>0</v>
      </c>
      <c r="F69" s="114">
        <f>F70</f>
        <v>57371.9</v>
      </c>
      <c r="G69" s="114">
        <f>G70</f>
        <v>17186.7</v>
      </c>
      <c r="H69" s="12"/>
      <c r="I69" s="12"/>
      <c r="J69" s="12"/>
      <c r="K69" s="12"/>
      <c r="L69" s="114">
        <f t="shared" ref="L69:M69" si="24">L70</f>
        <v>57371.9</v>
      </c>
      <c r="M69" s="114">
        <f t="shared" si="24"/>
        <v>6195.5</v>
      </c>
      <c r="N69" s="141">
        <f t="shared" si="13"/>
        <v>100</v>
      </c>
      <c r="O69" s="141">
        <f t="shared" si="11"/>
        <v>36.048223335486156</v>
      </c>
      <c r="P69" s="10"/>
      <c r="Q69" s="10"/>
      <c r="R69" s="136" t="e">
        <f t="shared" si="4"/>
        <v>#DIV/0!</v>
      </c>
    </row>
    <row r="70" spans="1:18" s="15" customFormat="1" ht="189.75" customHeight="1" x14ac:dyDescent="0.25">
      <c r="A70" s="8"/>
      <c r="B70" s="149" t="s">
        <v>357</v>
      </c>
      <c r="C70" s="10"/>
      <c r="D70" s="10"/>
      <c r="E70" s="114"/>
      <c r="F70" s="116">
        <v>57371.9</v>
      </c>
      <c r="G70" s="116">
        <v>17186.7</v>
      </c>
      <c r="H70" s="12"/>
      <c r="I70" s="12"/>
      <c r="J70" s="12"/>
      <c r="K70" s="12"/>
      <c r="L70" s="12">
        <v>57371.9</v>
      </c>
      <c r="M70" s="12">
        <v>6195.5</v>
      </c>
      <c r="N70" s="141">
        <f t="shared" si="13"/>
        <v>100</v>
      </c>
      <c r="O70" s="141">
        <f t="shared" si="11"/>
        <v>36.048223335486156</v>
      </c>
      <c r="P70" s="10"/>
      <c r="Q70" s="10"/>
      <c r="R70" s="136" t="e">
        <f t="shared" si="4"/>
        <v>#DIV/0!</v>
      </c>
    </row>
    <row r="71" spans="1:18" s="15" customFormat="1" ht="25.5" customHeight="1" x14ac:dyDescent="0.25">
      <c r="A71" s="8"/>
      <c r="B71" s="148" t="s">
        <v>364</v>
      </c>
      <c r="C71" s="10"/>
      <c r="D71" s="10"/>
      <c r="E71" s="114">
        <f>E72</f>
        <v>0</v>
      </c>
      <c r="F71" s="114">
        <f>F72</f>
        <v>0</v>
      </c>
      <c r="G71" s="114">
        <f>G72</f>
        <v>0</v>
      </c>
      <c r="H71" s="12"/>
      <c r="I71" s="12"/>
      <c r="J71" s="12"/>
      <c r="K71" s="12"/>
      <c r="L71" s="114">
        <f t="shared" ref="L71:M71" si="25">L72</f>
        <v>0</v>
      </c>
      <c r="M71" s="114">
        <f t="shared" si="25"/>
        <v>0</v>
      </c>
      <c r="N71" s="141"/>
      <c r="O71" s="141"/>
      <c r="P71" s="10"/>
      <c r="Q71" s="10"/>
      <c r="R71" s="136" t="e">
        <f t="shared" si="4"/>
        <v>#DIV/0!</v>
      </c>
    </row>
    <row r="72" spans="1:18" s="15" customFormat="1" ht="30" customHeight="1" x14ac:dyDescent="0.25">
      <c r="A72" s="8"/>
      <c r="B72" s="149" t="s">
        <v>358</v>
      </c>
      <c r="C72" s="10"/>
      <c r="D72" s="10"/>
      <c r="E72" s="114"/>
      <c r="F72" s="116"/>
      <c r="G72" s="116"/>
      <c r="H72" s="12"/>
      <c r="I72" s="12"/>
      <c r="J72" s="12"/>
      <c r="K72" s="12"/>
      <c r="L72" s="12"/>
      <c r="M72" s="12"/>
      <c r="N72" s="141"/>
      <c r="O72" s="141"/>
      <c r="P72" s="10"/>
      <c r="Q72" s="10"/>
      <c r="R72" s="136" t="e">
        <f t="shared" si="4"/>
        <v>#DIV/0!</v>
      </c>
    </row>
    <row r="73" spans="1:18" s="15" customFormat="1" ht="15" customHeight="1" x14ac:dyDescent="0.25">
      <c r="A73" s="8"/>
      <c r="B73" s="148" t="s">
        <v>365</v>
      </c>
      <c r="C73" s="10"/>
      <c r="D73" s="10"/>
      <c r="E73" s="114">
        <f>E74+E75</f>
        <v>0</v>
      </c>
      <c r="F73" s="114">
        <f>F74+F75</f>
        <v>0</v>
      </c>
      <c r="G73" s="114">
        <f>G74+G75</f>
        <v>21620.6</v>
      </c>
      <c r="H73" s="12"/>
      <c r="I73" s="12"/>
      <c r="J73" s="12"/>
      <c r="K73" s="12"/>
      <c r="L73" s="114">
        <f t="shared" ref="L73:M73" si="26">L74+L75</f>
        <v>0</v>
      </c>
      <c r="M73" s="114">
        <f t="shared" si="26"/>
        <v>9537.9</v>
      </c>
      <c r="N73" s="141"/>
      <c r="O73" s="141">
        <f t="shared" si="11"/>
        <v>44.114871927698587</v>
      </c>
      <c r="P73" s="10"/>
      <c r="Q73" s="10"/>
      <c r="R73" s="136" t="e">
        <f t="shared" ref="R73:R136" si="27">Q73/P73*100</f>
        <v>#DIV/0!</v>
      </c>
    </row>
    <row r="74" spans="1:18" s="15" customFormat="1" ht="15" customHeight="1" x14ac:dyDescent="0.25">
      <c r="A74" s="8"/>
      <c r="B74" s="149" t="s">
        <v>359</v>
      </c>
      <c r="C74" s="10"/>
      <c r="D74" s="10"/>
      <c r="E74" s="114"/>
      <c r="F74" s="116"/>
      <c r="G74" s="116">
        <v>5444.8</v>
      </c>
      <c r="H74" s="12"/>
      <c r="I74" s="12"/>
      <c r="J74" s="12"/>
      <c r="K74" s="12"/>
      <c r="L74" s="12"/>
      <c r="M74" s="12"/>
      <c r="N74" s="141"/>
      <c r="O74" s="141">
        <f t="shared" si="11"/>
        <v>0</v>
      </c>
      <c r="P74" s="10"/>
      <c r="Q74" s="10"/>
      <c r="R74" s="136" t="e">
        <f t="shared" si="27"/>
        <v>#DIV/0!</v>
      </c>
    </row>
    <row r="75" spans="1:18" s="15" customFormat="1" ht="15" customHeight="1" x14ac:dyDescent="0.25">
      <c r="A75" s="8"/>
      <c r="B75" s="149" t="s">
        <v>360</v>
      </c>
      <c r="C75" s="10"/>
      <c r="D75" s="10"/>
      <c r="E75" s="114"/>
      <c r="F75" s="116"/>
      <c r="G75" s="116">
        <v>16175.8</v>
      </c>
      <c r="H75" s="12"/>
      <c r="I75" s="12"/>
      <c r="J75" s="12"/>
      <c r="K75" s="12"/>
      <c r="L75" s="12"/>
      <c r="M75" s="12">
        <v>9537.9</v>
      </c>
      <c r="N75" s="141"/>
      <c r="O75" s="141">
        <f t="shared" si="11"/>
        <v>58.9640079625119</v>
      </c>
      <c r="P75" s="10"/>
      <c r="Q75" s="10"/>
      <c r="R75" s="136" t="e">
        <f t="shared" si="27"/>
        <v>#DIV/0!</v>
      </c>
    </row>
    <row r="76" spans="1:18" s="138" customFormat="1" ht="15" customHeight="1" x14ac:dyDescent="0.25">
      <c r="A76" s="135" t="s">
        <v>58</v>
      </c>
      <c r="B76" s="155" t="s">
        <v>203</v>
      </c>
      <c r="C76" s="136"/>
      <c r="D76" s="136"/>
      <c r="E76" s="136">
        <f>E77+E84+E91+E94</f>
        <v>0</v>
      </c>
      <c r="F76" s="136">
        <f>F77+F84+F91+F94</f>
        <v>118831.3</v>
      </c>
      <c r="G76" s="136">
        <f>G77+G84+G91+G94</f>
        <v>36383.800000000003</v>
      </c>
      <c r="H76" s="137"/>
      <c r="I76" s="137"/>
      <c r="J76" s="137"/>
      <c r="K76" s="137"/>
      <c r="L76" s="136">
        <f t="shared" ref="L76:M76" si="28">L77+L84+L91+L94</f>
        <v>42736</v>
      </c>
      <c r="M76" s="136">
        <f t="shared" si="28"/>
        <v>9666.4</v>
      </c>
      <c r="N76" s="143">
        <f t="shared" si="13"/>
        <v>35.963588717787317</v>
      </c>
      <c r="O76" s="143">
        <f t="shared" si="11"/>
        <v>26.567868117129052</v>
      </c>
      <c r="P76" s="136"/>
      <c r="Q76" s="136"/>
      <c r="R76" s="136" t="e">
        <f t="shared" si="27"/>
        <v>#DIV/0!</v>
      </c>
    </row>
    <row r="77" spans="1:18" ht="33.75" customHeight="1" x14ac:dyDescent="0.25">
      <c r="A77" s="16"/>
      <c r="B77" s="148" t="s">
        <v>222</v>
      </c>
      <c r="C77" s="6"/>
      <c r="D77" s="6"/>
      <c r="E77" s="113">
        <f>E78</f>
        <v>0</v>
      </c>
      <c r="F77" s="113">
        <f>F78</f>
        <v>73717</v>
      </c>
      <c r="G77" s="113">
        <f>G78</f>
        <v>8200</v>
      </c>
      <c r="H77" s="28"/>
      <c r="I77" s="29"/>
      <c r="J77" s="28"/>
      <c r="K77" s="29"/>
      <c r="L77" s="113">
        <f t="shared" ref="L77:M77" si="29">L78</f>
        <v>42736</v>
      </c>
      <c r="M77" s="113">
        <f t="shared" si="29"/>
        <v>4748.3999999999996</v>
      </c>
      <c r="N77" s="141">
        <f t="shared" si="13"/>
        <v>57.9730591315436</v>
      </c>
      <c r="O77" s="141">
        <f t="shared" si="11"/>
        <v>57.907317073170731</v>
      </c>
      <c r="P77" s="5"/>
      <c r="Q77" s="5"/>
      <c r="R77" s="136" t="e">
        <f t="shared" si="27"/>
        <v>#DIV/0!</v>
      </c>
    </row>
    <row r="78" spans="1:18" ht="25.5" customHeight="1" x14ac:dyDescent="0.25">
      <c r="A78" s="16"/>
      <c r="B78" s="156" t="s">
        <v>209</v>
      </c>
      <c r="C78" s="6"/>
      <c r="D78" s="6"/>
      <c r="E78" s="113">
        <f>E79+E80+E81+E82+E83</f>
        <v>0</v>
      </c>
      <c r="F78" s="113">
        <f>F79+F80+F81+F82+F83</f>
        <v>73717</v>
      </c>
      <c r="G78" s="113">
        <f>G79+G80+G81+G82+G83</f>
        <v>8200</v>
      </c>
      <c r="H78" s="28"/>
      <c r="I78" s="29"/>
      <c r="J78" s="28"/>
      <c r="K78" s="29"/>
      <c r="L78" s="113">
        <f t="shared" ref="L78:M78" si="30">L79+L80+L81+L82+L83</f>
        <v>42736</v>
      </c>
      <c r="M78" s="113">
        <f t="shared" si="30"/>
        <v>4748.3999999999996</v>
      </c>
      <c r="N78" s="141">
        <f t="shared" si="13"/>
        <v>57.9730591315436</v>
      </c>
      <c r="O78" s="141">
        <f t="shared" si="11"/>
        <v>57.907317073170731</v>
      </c>
      <c r="P78" s="5"/>
      <c r="Q78" s="5"/>
      <c r="R78" s="136" t="e">
        <f t="shared" si="27"/>
        <v>#DIV/0!</v>
      </c>
    </row>
    <row r="79" spans="1:18" ht="25.5" customHeight="1" x14ac:dyDescent="0.25">
      <c r="A79" s="16"/>
      <c r="B79" s="149" t="s">
        <v>223</v>
      </c>
      <c r="C79" s="6"/>
      <c r="D79" s="6"/>
      <c r="E79" s="113"/>
      <c r="F79" s="117"/>
      <c r="G79" s="117"/>
      <c r="H79" s="28"/>
      <c r="I79" s="29"/>
      <c r="J79" s="28"/>
      <c r="K79" s="29"/>
      <c r="L79" s="28"/>
      <c r="M79" s="18"/>
      <c r="N79" s="141"/>
      <c r="O79" s="141"/>
      <c r="P79" s="5"/>
      <c r="Q79" s="5"/>
      <c r="R79" s="136" t="e">
        <f t="shared" si="27"/>
        <v>#DIV/0!</v>
      </c>
    </row>
    <row r="80" spans="1:18" ht="15" customHeight="1" x14ac:dyDescent="0.25">
      <c r="A80" s="16"/>
      <c r="B80" s="149" t="s">
        <v>210</v>
      </c>
      <c r="C80" s="6"/>
      <c r="D80" s="6"/>
      <c r="E80" s="113"/>
      <c r="F80" s="117"/>
      <c r="G80" s="117"/>
      <c r="H80" s="28"/>
      <c r="I80" s="29"/>
      <c r="J80" s="28"/>
      <c r="K80" s="29"/>
      <c r="L80" s="28"/>
      <c r="M80" s="18"/>
      <c r="N80" s="141"/>
      <c r="O80" s="141"/>
      <c r="P80" s="5"/>
      <c r="Q80" s="5"/>
      <c r="R80" s="136" t="e">
        <f t="shared" si="27"/>
        <v>#DIV/0!</v>
      </c>
    </row>
    <row r="81" spans="1:18" ht="119.25" customHeight="1" x14ac:dyDescent="0.25">
      <c r="A81" s="16"/>
      <c r="B81" s="149" t="s">
        <v>224</v>
      </c>
      <c r="C81" s="6"/>
      <c r="D81" s="6"/>
      <c r="E81" s="113"/>
      <c r="F81" s="117">
        <v>73717</v>
      </c>
      <c r="G81" s="117">
        <v>8190</v>
      </c>
      <c r="H81" s="28"/>
      <c r="I81" s="29"/>
      <c r="J81" s="28"/>
      <c r="K81" s="29"/>
      <c r="L81" s="28">
        <v>42736</v>
      </c>
      <c r="M81" s="18">
        <v>4748.3999999999996</v>
      </c>
      <c r="N81" s="141">
        <f t="shared" si="13"/>
        <v>57.9730591315436</v>
      </c>
      <c r="O81" s="141">
        <f t="shared" si="11"/>
        <v>57.978021978021978</v>
      </c>
      <c r="P81" s="5"/>
      <c r="Q81" s="5"/>
      <c r="R81" s="136" t="e">
        <f t="shared" si="27"/>
        <v>#DIV/0!</v>
      </c>
    </row>
    <row r="82" spans="1:18" ht="15" customHeight="1" x14ac:dyDescent="0.25">
      <c r="A82" s="16"/>
      <c r="B82" s="149" t="s">
        <v>211</v>
      </c>
      <c r="C82" s="6"/>
      <c r="D82" s="6"/>
      <c r="E82" s="113"/>
      <c r="F82" s="117"/>
      <c r="G82" s="117"/>
      <c r="H82" s="28"/>
      <c r="I82" s="29"/>
      <c r="J82" s="28"/>
      <c r="K82" s="29"/>
      <c r="L82" s="28"/>
      <c r="M82" s="18"/>
      <c r="N82" s="141"/>
      <c r="O82" s="141"/>
      <c r="P82" s="5"/>
      <c r="Q82" s="5"/>
      <c r="R82" s="136" t="e">
        <f t="shared" si="27"/>
        <v>#DIV/0!</v>
      </c>
    </row>
    <row r="83" spans="1:18" ht="21.75" customHeight="1" x14ac:dyDescent="0.25">
      <c r="A83" s="16"/>
      <c r="B83" s="149" t="s">
        <v>228</v>
      </c>
      <c r="C83" s="6"/>
      <c r="D83" s="6"/>
      <c r="E83" s="113"/>
      <c r="F83" s="117"/>
      <c r="G83" s="117">
        <v>10</v>
      </c>
      <c r="H83" s="28"/>
      <c r="I83" s="29"/>
      <c r="J83" s="28"/>
      <c r="K83" s="29"/>
      <c r="L83" s="28"/>
      <c r="M83" s="18"/>
      <c r="N83" s="141"/>
      <c r="O83" s="141">
        <f t="shared" si="11"/>
        <v>0</v>
      </c>
      <c r="P83" s="5"/>
      <c r="Q83" s="5"/>
      <c r="R83" s="136" t="e">
        <f t="shared" si="27"/>
        <v>#DIV/0!</v>
      </c>
    </row>
    <row r="84" spans="1:18" ht="156" customHeight="1" x14ac:dyDescent="0.25">
      <c r="A84" s="16"/>
      <c r="B84" s="148" t="s">
        <v>225</v>
      </c>
      <c r="C84" s="6"/>
      <c r="D84" s="6"/>
      <c r="E84" s="113">
        <f>E85</f>
        <v>0</v>
      </c>
      <c r="F84" s="113">
        <f>F85</f>
        <v>0</v>
      </c>
      <c r="G84" s="113">
        <f>G85</f>
        <v>1000</v>
      </c>
      <c r="H84" s="28"/>
      <c r="I84" s="29"/>
      <c r="J84" s="28"/>
      <c r="K84" s="29"/>
      <c r="L84" s="113">
        <f t="shared" ref="L84:M84" si="31">L85</f>
        <v>0</v>
      </c>
      <c r="M84" s="113">
        <f t="shared" si="31"/>
        <v>0</v>
      </c>
      <c r="N84" s="141"/>
      <c r="O84" s="141">
        <f t="shared" si="11"/>
        <v>0</v>
      </c>
      <c r="P84" s="5"/>
      <c r="Q84" s="5"/>
      <c r="R84" s="136" t="e">
        <f t="shared" si="27"/>
        <v>#DIV/0!</v>
      </c>
    </row>
    <row r="85" spans="1:18" ht="25.5" customHeight="1" x14ac:dyDescent="0.25">
      <c r="A85" s="16"/>
      <c r="B85" s="156" t="s">
        <v>212</v>
      </c>
      <c r="C85" s="6"/>
      <c r="D85" s="6"/>
      <c r="E85" s="113">
        <f>E86+E87+E88+E89+E90</f>
        <v>0</v>
      </c>
      <c r="F85" s="113">
        <f>F86+F87+F88+F89+F90</f>
        <v>0</v>
      </c>
      <c r="G85" s="113">
        <f>G86+G87+G88+G89+G90</f>
        <v>1000</v>
      </c>
      <c r="H85" s="28"/>
      <c r="I85" s="29"/>
      <c r="J85" s="28"/>
      <c r="K85" s="29"/>
      <c r="L85" s="113">
        <f t="shared" ref="L85:M85" si="32">L86+L87+L88+L89+L90</f>
        <v>0</v>
      </c>
      <c r="M85" s="113">
        <f t="shared" si="32"/>
        <v>0</v>
      </c>
      <c r="N85" s="141"/>
      <c r="O85" s="141">
        <f t="shared" si="11"/>
        <v>0</v>
      </c>
      <c r="P85" s="5"/>
      <c r="Q85" s="5"/>
      <c r="R85" s="136" t="e">
        <f t="shared" si="27"/>
        <v>#DIV/0!</v>
      </c>
    </row>
    <row r="86" spans="1:18" ht="27" customHeight="1" x14ac:dyDescent="0.25">
      <c r="A86" s="16"/>
      <c r="B86" s="149" t="s">
        <v>213</v>
      </c>
      <c r="C86" s="6"/>
      <c r="D86" s="6"/>
      <c r="E86" s="113"/>
      <c r="F86" s="117"/>
      <c r="G86" s="117"/>
      <c r="H86" s="28"/>
      <c r="I86" s="29"/>
      <c r="J86" s="28"/>
      <c r="K86" s="29"/>
      <c r="L86" s="28"/>
      <c r="M86" s="18"/>
      <c r="N86" s="141"/>
      <c r="O86" s="141"/>
      <c r="P86" s="5"/>
      <c r="Q86" s="5"/>
      <c r="R86" s="136" t="e">
        <f t="shared" si="27"/>
        <v>#DIV/0!</v>
      </c>
    </row>
    <row r="87" spans="1:18" ht="15" customHeight="1" x14ac:dyDescent="0.25">
      <c r="A87" s="16"/>
      <c r="B87" s="149" t="s">
        <v>214</v>
      </c>
      <c r="C87" s="6"/>
      <c r="D87" s="6"/>
      <c r="E87" s="113"/>
      <c r="F87" s="117"/>
      <c r="G87" s="117"/>
      <c r="H87" s="28"/>
      <c r="I87" s="29"/>
      <c r="J87" s="28"/>
      <c r="K87" s="29"/>
      <c r="L87" s="28"/>
      <c r="M87" s="18"/>
      <c r="N87" s="141"/>
      <c r="O87" s="141"/>
      <c r="P87" s="5"/>
      <c r="Q87" s="5"/>
      <c r="R87" s="136" t="e">
        <f t="shared" si="27"/>
        <v>#DIV/0!</v>
      </c>
    </row>
    <row r="88" spans="1:18" ht="15" customHeight="1" x14ac:dyDescent="0.25">
      <c r="A88" s="16"/>
      <c r="B88" s="149" t="s">
        <v>226</v>
      </c>
      <c r="C88" s="6"/>
      <c r="D88" s="6"/>
      <c r="E88" s="113"/>
      <c r="F88" s="117"/>
      <c r="G88" s="117"/>
      <c r="H88" s="28"/>
      <c r="I88" s="29"/>
      <c r="J88" s="28"/>
      <c r="K88" s="29"/>
      <c r="L88" s="28"/>
      <c r="M88" s="18"/>
      <c r="N88" s="141"/>
      <c r="O88" s="141"/>
      <c r="P88" s="5"/>
      <c r="Q88" s="5"/>
      <c r="R88" s="136" t="e">
        <f t="shared" si="27"/>
        <v>#DIV/0!</v>
      </c>
    </row>
    <row r="89" spans="1:18" ht="15" customHeight="1" x14ac:dyDescent="0.25">
      <c r="A89" s="16"/>
      <c r="B89" s="149" t="s">
        <v>215</v>
      </c>
      <c r="C89" s="6"/>
      <c r="D89" s="6"/>
      <c r="E89" s="113"/>
      <c r="F89" s="117"/>
      <c r="G89" s="117"/>
      <c r="H89" s="28"/>
      <c r="I89" s="29"/>
      <c r="J89" s="28"/>
      <c r="K89" s="29"/>
      <c r="L89" s="28"/>
      <c r="M89" s="18"/>
      <c r="N89" s="141"/>
      <c r="O89" s="141"/>
      <c r="P89" s="5"/>
      <c r="Q89" s="5"/>
      <c r="R89" s="136" t="e">
        <f t="shared" si="27"/>
        <v>#DIV/0!</v>
      </c>
    </row>
    <row r="90" spans="1:18" ht="33.75" customHeight="1" x14ac:dyDescent="0.25">
      <c r="A90" s="16"/>
      <c r="B90" s="149" t="s">
        <v>216</v>
      </c>
      <c r="C90" s="6"/>
      <c r="D90" s="6"/>
      <c r="E90" s="113"/>
      <c r="F90" s="117"/>
      <c r="G90" s="117">
        <v>1000</v>
      </c>
      <c r="H90" s="28"/>
      <c r="I90" s="29"/>
      <c r="J90" s="28"/>
      <c r="K90" s="29"/>
      <c r="L90" s="28"/>
      <c r="M90" s="18"/>
      <c r="N90" s="141"/>
      <c r="O90" s="141">
        <f t="shared" si="11"/>
        <v>0</v>
      </c>
      <c r="P90" s="5"/>
      <c r="Q90" s="5"/>
      <c r="R90" s="136" t="e">
        <f t="shared" si="27"/>
        <v>#DIV/0!</v>
      </c>
    </row>
    <row r="91" spans="1:18" ht="25.5" customHeight="1" x14ac:dyDescent="0.25">
      <c r="A91" s="16"/>
      <c r="B91" s="156" t="s">
        <v>217</v>
      </c>
      <c r="C91" s="6"/>
      <c r="D91" s="6"/>
      <c r="E91" s="113">
        <f>E92+E93</f>
        <v>0</v>
      </c>
      <c r="F91" s="113">
        <f>F92+F93</f>
        <v>0</v>
      </c>
      <c r="G91" s="113">
        <f>G92+G93</f>
        <v>15996.9</v>
      </c>
      <c r="H91" s="28"/>
      <c r="I91" s="29"/>
      <c r="J91" s="28"/>
      <c r="K91" s="29"/>
      <c r="L91" s="113">
        <f t="shared" ref="L91:M91" si="33">L92+L93</f>
        <v>0</v>
      </c>
      <c r="M91" s="113">
        <f t="shared" si="33"/>
        <v>1851.7</v>
      </c>
      <c r="N91" s="141"/>
      <c r="O91" s="141">
        <f t="shared" si="11"/>
        <v>11.575367727497204</v>
      </c>
      <c r="P91" s="5"/>
      <c r="Q91" s="5"/>
      <c r="R91" s="136" t="e">
        <f t="shared" si="27"/>
        <v>#DIV/0!</v>
      </c>
    </row>
    <row r="92" spans="1:18" ht="33.75" customHeight="1" x14ac:dyDescent="0.25">
      <c r="A92" s="16"/>
      <c r="B92" s="149" t="s">
        <v>227</v>
      </c>
      <c r="C92" s="6"/>
      <c r="D92" s="6"/>
      <c r="E92" s="113"/>
      <c r="F92" s="117"/>
      <c r="G92" s="117">
        <v>10810</v>
      </c>
      <c r="H92" s="28"/>
      <c r="I92" s="29"/>
      <c r="J92" s="28"/>
      <c r="K92" s="29"/>
      <c r="L92" s="28"/>
      <c r="M92" s="18"/>
      <c r="N92" s="141"/>
      <c r="O92" s="141">
        <f t="shared" si="11"/>
        <v>0</v>
      </c>
      <c r="P92" s="5"/>
      <c r="Q92" s="5"/>
      <c r="R92" s="136" t="e">
        <f t="shared" si="27"/>
        <v>#DIV/0!</v>
      </c>
    </row>
    <row r="93" spans="1:18" ht="15" customHeight="1" x14ac:dyDescent="0.25">
      <c r="A93" s="16"/>
      <c r="B93" s="149" t="s">
        <v>218</v>
      </c>
      <c r="C93" s="6"/>
      <c r="D93" s="6"/>
      <c r="E93" s="113"/>
      <c r="F93" s="117"/>
      <c r="G93" s="117">
        <v>5186.8999999999996</v>
      </c>
      <c r="H93" s="28"/>
      <c r="I93" s="29"/>
      <c r="J93" s="28"/>
      <c r="K93" s="29"/>
      <c r="L93" s="28"/>
      <c r="M93" s="18">
        <v>1851.7</v>
      </c>
      <c r="N93" s="141"/>
      <c r="O93" s="141">
        <f t="shared" ref="O93:O156" si="34">M93/G93*100</f>
        <v>35.69955079141684</v>
      </c>
      <c r="P93" s="5"/>
      <c r="Q93" s="5"/>
      <c r="R93" s="136" t="e">
        <f t="shared" si="27"/>
        <v>#DIV/0!</v>
      </c>
    </row>
    <row r="94" spans="1:18" ht="132" customHeight="1" x14ac:dyDescent="0.25">
      <c r="A94" s="16"/>
      <c r="B94" s="156" t="s">
        <v>219</v>
      </c>
      <c r="C94" s="6"/>
      <c r="D94" s="6"/>
      <c r="E94" s="113">
        <f>E95+E96</f>
        <v>0</v>
      </c>
      <c r="F94" s="113">
        <f>F95+F96</f>
        <v>45114.3</v>
      </c>
      <c r="G94" s="113">
        <f>G95+G96</f>
        <v>11186.900000000001</v>
      </c>
      <c r="H94" s="28"/>
      <c r="I94" s="29"/>
      <c r="J94" s="28"/>
      <c r="K94" s="29"/>
      <c r="L94" s="113">
        <f t="shared" ref="L94:M94" si="35">L95+L96</f>
        <v>0</v>
      </c>
      <c r="M94" s="113">
        <f t="shared" si="35"/>
        <v>3066.3</v>
      </c>
      <c r="N94" s="141">
        <f t="shared" ref="N94:N141" si="36">L94/F94*100</f>
        <v>0</v>
      </c>
      <c r="O94" s="141">
        <f t="shared" si="34"/>
        <v>27.40973817590217</v>
      </c>
      <c r="P94" s="5"/>
      <c r="Q94" s="5"/>
      <c r="R94" s="136" t="e">
        <f t="shared" si="27"/>
        <v>#DIV/0!</v>
      </c>
    </row>
    <row r="95" spans="1:18" ht="22.5" customHeight="1" x14ac:dyDescent="0.25">
      <c r="A95" s="16"/>
      <c r="B95" s="149" t="s">
        <v>220</v>
      </c>
      <c r="C95" s="6"/>
      <c r="D95" s="6"/>
      <c r="E95" s="113"/>
      <c r="F95" s="117"/>
      <c r="G95" s="117">
        <v>3066.3</v>
      </c>
      <c r="H95" s="28"/>
      <c r="I95" s="29"/>
      <c r="J95" s="28"/>
      <c r="K95" s="29"/>
      <c r="L95" s="28"/>
      <c r="M95" s="18">
        <v>3066.3</v>
      </c>
      <c r="N95" s="141"/>
      <c r="O95" s="141">
        <f t="shared" si="34"/>
        <v>100</v>
      </c>
      <c r="P95" s="5"/>
      <c r="Q95" s="5"/>
      <c r="R95" s="136" t="e">
        <f t="shared" si="27"/>
        <v>#DIV/0!</v>
      </c>
    </row>
    <row r="96" spans="1:18" ht="22.5" customHeight="1" x14ac:dyDescent="0.25">
      <c r="A96" s="16"/>
      <c r="B96" s="149" t="s">
        <v>221</v>
      </c>
      <c r="C96" s="6"/>
      <c r="D96" s="6"/>
      <c r="E96" s="113"/>
      <c r="F96" s="117">
        <v>45114.3</v>
      </c>
      <c r="G96" s="117">
        <v>8120.6</v>
      </c>
      <c r="H96" s="28"/>
      <c r="I96" s="29"/>
      <c r="J96" s="28"/>
      <c r="K96" s="29"/>
      <c r="L96" s="28">
        <v>0</v>
      </c>
      <c r="M96" s="18">
        <v>0</v>
      </c>
      <c r="N96" s="141">
        <f t="shared" si="36"/>
        <v>0</v>
      </c>
      <c r="O96" s="141">
        <f t="shared" si="34"/>
        <v>0</v>
      </c>
      <c r="P96" s="5"/>
      <c r="Q96" s="5"/>
      <c r="R96" s="136" t="e">
        <f t="shared" si="27"/>
        <v>#DIV/0!</v>
      </c>
    </row>
    <row r="97" spans="1:18" s="138" customFormat="1" ht="15" customHeight="1" x14ac:dyDescent="0.25">
      <c r="A97" s="135" t="s">
        <v>59</v>
      </c>
      <c r="B97" s="155" t="s">
        <v>60</v>
      </c>
      <c r="C97" s="136"/>
      <c r="D97" s="136"/>
      <c r="E97" s="136">
        <f>E98+E103+E106+E112+E120+E123+E128</f>
        <v>0</v>
      </c>
      <c r="F97" s="136">
        <f>F98+F103+F106+F112+F120+F123+F128</f>
        <v>1173993.3999999999</v>
      </c>
      <c r="G97" s="136">
        <f>G98+G103+G106+G112+G120+G123+G128</f>
        <v>629791.29999999993</v>
      </c>
      <c r="H97" s="137" t="e">
        <f>#REF!+#REF!+#REF!+#REF!+#REF!+#REF!+#REF!</f>
        <v>#REF!</v>
      </c>
      <c r="I97" s="137" t="e">
        <f>#REF!+#REF!+#REF!+#REF!+#REF!+#REF!+#REF!</f>
        <v>#REF!</v>
      </c>
      <c r="J97" s="137" t="e">
        <f>#REF!+#REF!+#REF!+#REF!+#REF!+#REF!+#REF!</f>
        <v>#REF!</v>
      </c>
      <c r="K97" s="137" t="e">
        <f>#REF!+#REF!+#REF!+#REF!+#REF!+#REF!+#REF!</f>
        <v>#REF!</v>
      </c>
      <c r="L97" s="136">
        <f t="shared" ref="L97:M97" si="37">L98+L103+L106+L112+L120+L123+L128</f>
        <v>1054125.3999999999</v>
      </c>
      <c r="M97" s="136">
        <f t="shared" si="37"/>
        <v>273580.09999999998</v>
      </c>
      <c r="N97" s="143">
        <f t="shared" si="36"/>
        <v>89.789721134718476</v>
      </c>
      <c r="O97" s="143">
        <f t="shared" si="34"/>
        <v>43.439802995055665</v>
      </c>
      <c r="P97" s="136"/>
      <c r="Q97" s="136"/>
      <c r="R97" s="136" t="e">
        <f t="shared" si="27"/>
        <v>#DIV/0!</v>
      </c>
    </row>
    <row r="98" spans="1:18" s="15" customFormat="1" ht="25.5" customHeight="1" x14ac:dyDescent="0.25">
      <c r="A98" s="8"/>
      <c r="B98" s="157" t="s">
        <v>229</v>
      </c>
      <c r="C98" s="10"/>
      <c r="D98" s="10"/>
      <c r="E98" s="114">
        <f>E99+E100+E101+E102</f>
        <v>0</v>
      </c>
      <c r="F98" s="114">
        <f>F99+F100+F101+F102</f>
        <v>1020778.7</v>
      </c>
      <c r="G98" s="114">
        <f>G99+G100+G101+G102</f>
        <v>528810.19999999995</v>
      </c>
      <c r="H98" s="12"/>
      <c r="I98" s="12"/>
      <c r="J98" s="12"/>
      <c r="K98" s="12"/>
      <c r="L98" s="114">
        <f t="shared" ref="L98:M98" si="38">L99+L100+L101+L102</f>
        <v>1020778.7</v>
      </c>
      <c r="M98" s="114">
        <f t="shared" si="38"/>
        <v>242857.9</v>
      </c>
      <c r="N98" s="141">
        <f t="shared" si="36"/>
        <v>100</v>
      </c>
      <c r="O98" s="141">
        <f t="shared" si="34"/>
        <v>45.925343346251644</v>
      </c>
      <c r="P98" s="10"/>
      <c r="Q98" s="10"/>
      <c r="R98" s="136" t="e">
        <f t="shared" si="27"/>
        <v>#DIV/0!</v>
      </c>
    </row>
    <row r="99" spans="1:18" s="80" customFormat="1" ht="43.5" customHeight="1" x14ac:dyDescent="0.25">
      <c r="A99" s="73"/>
      <c r="B99" s="158" t="s">
        <v>202</v>
      </c>
      <c r="C99" s="6"/>
      <c r="D99" s="6"/>
      <c r="E99" s="113"/>
      <c r="F99" s="117"/>
      <c r="G99" s="117">
        <v>4826</v>
      </c>
      <c r="H99" s="28"/>
      <c r="I99" s="28"/>
      <c r="J99" s="28"/>
      <c r="K99" s="28"/>
      <c r="L99" s="28"/>
      <c r="M99" s="28">
        <v>3024</v>
      </c>
      <c r="N99" s="141"/>
      <c r="O99" s="141">
        <f t="shared" si="34"/>
        <v>62.660588479071698</v>
      </c>
      <c r="P99" s="6"/>
      <c r="Q99" s="6"/>
      <c r="R99" s="136" t="e">
        <f t="shared" si="27"/>
        <v>#DIV/0!</v>
      </c>
    </row>
    <row r="100" spans="1:18" s="15" customFormat="1" ht="15" customHeight="1" x14ac:dyDescent="0.25">
      <c r="A100" s="8"/>
      <c r="B100" s="158" t="s">
        <v>257</v>
      </c>
      <c r="C100" s="10"/>
      <c r="D100" s="10"/>
      <c r="E100" s="114"/>
      <c r="F100" s="116"/>
      <c r="G100" s="116"/>
      <c r="H100" s="12"/>
      <c r="I100" s="12"/>
      <c r="J100" s="12"/>
      <c r="K100" s="12"/>
      <c r="L100" s="12"/>
      <c r="M100" s="12"/>
      <c r="N100" s="141"/>
      <c r="O100" s="141"/>
      <c r="P100" s="10"/>
      <c r="Q100" s="10"/>
      <c r="R100" s="136" t="e">
        <f t="shared" si="27"/>
        <v>#DIV/0!</v>
      </c>
    </row>
    <row r="101" spans="1:18" s="15" customFormat="1" ht="22.5" customHeight="1" x14ac:dyDescent="0.25">
      <c r="A101" s="8"/>
      <c r="B101" s="158" t="s">
        <v>230</v>
      </c>
      <c r="C101" s="10"/>
      <c r="D101" s="10"/>
      <c r="E101" s="114"/>
      <c r="F101" s="116"/>
      <c r="G101" s="116"/>
      <c r="H101" s="12"/>
      <c r="I101" s="12"/>
      <c r="J101" s="12"/>
      <c r="K101" s="12"/>
      <c r="L101" s="12"/>
      <c r="M101" s="12"/>
      <c r="N101" s="141"/>
      <c r="O101" s="141"/>
      <c r="P101" s="10"/>
      <c r="Q101" s="10"/>
      <c r="R101" s="136" t="e">
        <f t="shared" si="27"/>
        <v>#DIV/0!</v>
      </c>
    </row>
    <row r="102" spans="1:18" s="80" customFormat="1" ht="42" customHeight="1" x14ac:dyDescent="0.25">
      <c r="A102" s="73"/>
      <c r="B102" s="158" t="s">
        <v>231</v>
      </c>
      <c r="C102" s="6"/>
      <c r="D102" s="6"/>
      <c r="E102" s="113"/>
      <c r="F102" s="117">
        <v>1020778.7</v>
      </c>
      <c r="G102" s="117">
        <v>523984.2</v>
      </c>
      <c r="H102" s="28"/>
      <c r="I102" s="28"/>
      <c r="J102" s="28"/>
      <c r="K102" s="28"/>
      <c r="L102" s="28">
        <v>1020778.7</v>
      </c>
      <c r="M102" s="28">
        <v>239833.9</v>
      </c>
      <c r="N102" s="141">
        <f t="shared" si="36"/>
        <v>100</v>
      </c>
      <c r="O102" s="141">
        <f t="shared" si="34"/>
        <v>45.771208368496609</v>
      </c>
      <c r="P102" s="6"/>
      <c r="Q102" s="6"/>
      <c r="R102" s="136" t="e">
        <f t="shared" si="27"/>
        <v>#DIV/0!</v>
      </c>
    </row>
    <row r="103" spans="1:18" s="15" customFormat="1" ht="15" customHeight="1" x14ac:dyDescent="0.25">
      <c r="A103" s="8"/>
      <c r="B103" s="157" t="s">
        <v>232</v>
      </c>
      <c r="C103" s="10"/>
      <c r="D103" s="10"/>
      <c r="E103" s="114">
        <f>E104+E105</f>
        <v>0</v>
      </c>
      <c r="F103" s="114">
        <f>F104+F105</f>
        <v>1844</v>
      </c>
      <c r="G103" s="114">
        <f>G104+G105</f>
        <v>0</v>
      </c>
      <c r="H103" s="12"/>
      <c r="I103" s="12"/>
      <c r="J103" s="12"/>
      <c r="K103" s="12"/>
      <c r="L103" s="114">
        <f t="shared" ref="L103:M103" si="39">L104+L105</f>
        <v>1844</v>
      </c>
      <c r="M103" s="114">
        <f t="shared" si="39"/>
        <v>0</v>
      </c>
      <c r="N103" s="141">
        <f t="shared" si="36"/>
        <v>100</v>
      </c>
      <c r="O103" s="141"/>
      <c r="P103" s="10"/>
      <c r="Q103" s="10"/>
      <c r="R103" s="136" t="e">
        <f t="shared" si="27"/>
        <v>#DIV/0!</v>
      </c>
    </row>
    <row r="104" spans="1:18" s="15" customFormat="1" ht="25.5" customHeight="1" x14ac:dyDescent="0.25">
      <c r="A104" s="8"/>
      <c r="B104" s="158" t="s">
        <v>233</v>
      </c>
      <c r="C104" s="10"/>
      <c r="D104" s="10"/>
      <c r="E104" s="114"/>
      <c r="F104" s="116"/>
      <c r="G104" s="116"/>
      <c r="H104" s="12"/>
      <c r="I104" s="12"/>
      <c r="J104" s="12"/>
      <c r="K104" s="12"/>
      <c r="L104" s="12"/>
      <c r="M104" s="12"/>
      <c r="N104" s="141"/>
      <c r="O104" s="141"/>
      <c r="P104" s="10"/>
      <c r="Q104" s="10"/>
      <c r="R104" s="136" t="e">
        <f t="shared" si="27"/>
        <v>#DIV/0!</v>
      </c>
    </row>
    <row r="105" spans="1:18" s="80" customFormat="1" ht="25.5" customHeight="1" x14ac:dyDescent="0.25">
      <c r="A105" s="73"/>
      <c r="B105" s="158" t="s">
        <v>234</v>
      </c>
      <c r="C105" s="6"/>
      <c r="D105" s="6"/>
      <c r="E105" s="113"/>
      <c r="F105" s="117">
        <v>1844</v>
      </c>
      <c r="G105" s="117"/>
      <c r="H105" s="28"/>
      <c r="I105" s="28"/>
      <c r="J105" s="28"/>
      <c r="K105" s="28"/>
      <c r="L105" s="28">
        <v>1844</v>
      </c>
      <c r="M105" s="28"/>
      <c r="N105" s="141">
        <f t="shared" si="36"/>
        <v>100</v>
      </c>
      <c r="O105" s="141"/>
      <c r="P105" s="6"/>
      <c r="Q105" s="6"/>
      <c r="R105" s="136" t="e">
        <f t="shared" si="27"/>
        <v>#DIV/0!</v>
      </c>
    </row>
    <row r="106" spans="1:18" s="15" customFormat="1" ht="15" customHeight="1" x14ac:dyDescent="0.25">
      <c r="A106" s="8"/>
      <c r="B106" s="157" t="s">
        <v>235</v>
      </c>
      <c r="C106" s="10"/>
      <c r="D106" s="10"/>
      <c r="E106" s="114">
        <f>E107+E108+E109+E110+E111</f>
        <v>0</v>
      </c>
      <c r="F106" s="114">
        <f>F107+F108+F109+F110+F111</f>
        <v>0</v>
      </c>
      <c r="G106" s="114">
        <f>G107+G108+G109+G110+G111</f>
        <v>2467</v>
      </c>
      <c r="H106" s="12"/>
      <c r="I106" s="12"/>
      <c r="J106" s="12"/>
      <c r="K106" s="12"/>
      <c r="L106" s="114">
        <f t="shared" ref="L106:M106" si="40">L107+L108+L109+L110+L111</f>
        <v>0</v>
      </c>
      <c r="M106" s="114">
        <f t="shared" si="40"/>
        <v>0</v>
      </c>
      <c r="N106" s="141"/>
      <c r="O106" s="141">
        <f t="shared" si="34"/>
        <v>0</v>
      </c>
      <c r="P106" s="10"/>
      <c r="Q106" s="10"/>
      <c r="R106" s="136" t="e">
        <f t="shared" si="27"/>
        <v>#DIV/0!</v>
      </c>
    </row>
    <row r="107" spans="1:18" s="15" customFormat="1" ht="24" customHeight="1" x14ac:dyDescent="0.25">
      <c r="A107" s="8"/>
      <c r="B107" s="158" t="s">
        <v>236</v>
      </c>
      <c r="C107" s="10"/>
      <c r="D107" s="10"/>
      <c r="E107" s="114"/>
      <c r="F107" s="116"/>
      <c r="G107" s="116">
        <v>2232</v>
      </c>
      <c r="H107" s="12"/>
      <c r="I107" s="12"/>
      <c r="J107" s="12"/>
      <c r="K107" s="12"/>
      <c r="L107" s="12"/>
      <c r="M107" s="12"/>
      <c r="N107" s="141"/>
      <c r="O107" s="141">
        <f t="shared" si="34"/>
        <v>0</v>
      </c>
      <c r="P107" s="10"/>
      <c r="Q107" s="10"/>
      <c r="R107" s="136" t="e">
        <f t="shared" si="27"/>
        <v>#DIV/0!</v>
      </c>
    </row>
    <row r="108" spans="1:18" s="15" customFormat="1" ht="15" customHeight="1" x14ac:dyDescent="0.25">
      <c r="A108" s="8"/>
      <c r="B108" s="158" t="s">
        <v>237</v>
      </c>
      <c r="C108" s="10"/>
      <c r="D108" s="10"/>
      <c r="E108" s="114"/>
      <c r="F108" s="116"/>
      <c r="G108" s="116"/>
      <c r="H108" s="12"/>
      <c r="I108" s="12"/>
      <c r="J108" s="12"/>
      <c r="K108" s="12"/>
      <c r="L108" s="12"/>
      <c r="M108" s="12"/>
      <c r="N108" s="141"/>
      <c r="O108" s="141"/>
      <c r="P108" s="10"/>
      <c r="Q108" s="10"/>
      <c r="R108" s="136" t="e">
        <f t="shared" si="27"/>
        <v>#DIV/0!</v>
      </c>
    </row>
    <row r="109" spans="1:18" s="15" customFormat="1" ht="22.5" customHeight="1" x14ac:dyDescent="0.25">
      <c r="A109" s="8"/>
      <c r="B109" s="158" t="s">
        <v>238</v>
      </c>
      <c r="C109" s="10"/>
      <c r="D109" s="10"/>
      <c r="E109" s="114"/>
      <c r="F109" s="116"/>
      <c r="G109" s="116">
        <v>35</v>
      </c>
      <c r="H109" s="12"/>
      <c r="I109" s="12"/>
      <c r="J109" s="12"/>
      <c r="K109" s="12"/>
      <c r="L109" s="12"/>
      <c r="M109" s="12"/>
      <c r="N109" s="141"/>
      <c r="O109" s="141">
        <f t="shared" si="34"/>
        <v>0</v>
      </c>
      <c r="P109" s="10"/>
      <c r="Q109" s="10"/>
      <c r="R109" s="136" t="e">
        <f t="shared" si="27"/>
        <v>#DIV/0!</v>
      </c>
    </row>
    <row r="110" spans="1:18" s="15" customFormat="1" ht="25.5" customHeight="1" x14ac:dyDescent="0.25">
      <c r="A110" s="8"/>
      <c r="B110" s="158" t="s">
        <v>239</v>
      </c>
      <c r="C110" s="10"/>
      <c r="D110" s="10"/>
      <c r="E110" s="114"/>
      <c r="F110" s="116"/>
      <c r="G110" s="116">
        <v>200</v>
      </c>
      <c r="H110" s="12"/>
      <c r="I110" s="12"/>
      <c r="J110" s="12"/>
      <c r="K110" s="12"/>
      <c r="L110" s="12"/>
      <c r="M110" s="12"/>
      <c r="N110" s="141"/>
      <c r="O110" s="141">
        <f t="shared" si="34"/>
        <v>0</v>
      </c>
      <c r="P110" s="10"/>
      <c r="Q110" s="10"/>
      <c r="R110" s="136" t="e">
        <f t="shared" si="27"/>
        <v>#DIV/0!</v>
      </c>
    </row>
    <row r="111" spans="1:18" s="15" customFormat="1" ht="25.5" customHeight="1" x14ac:dyDescent="0.25">
      <c r="A111" s="8"/>
      <c r="B111" s="158" t="s">
        <v>240</v>
      </c>
      <c r="C111" s="10"/>
      <c r="D111" s="10"/>
      <c r="E111" s="114"/>
      <c r="F111" s="116"/>
      <c r="G111" s="116"/>
      <c r="H111" s="12"/>
      <c r="I111" s="12"/>
      <c r="J111" s="12"/>
      <c r="K111" s="12"/>
      <c r="L111" s="12"/>
      <c r="M111" s="12"/>
      <c r="N111" s="141"/>
      <c r="O111" s="141"/>
      <c r="P111" s="10"/>
      <c r="Q111" s="10"/>
      <c r="R111" s="136" t="e">
        <f t="shared" si="27"/>
        <v>#DIV/0!</v>
      </c>
    </row>
    <row r="112" spans="1:18" s="15" customFormat="1" ht="15" customHeight="1" x14ac:dyDescent="0.25">
      <c r="A112" s="8"/>
      <c r="B112" s="157" t="s">
        <v>241</v>
      </c>
      <c r="C112" s="10"/>
      <c r="D112" s="10"/>
      <c r="E112" s="114">
        <f>E113+E114+E115+E116+E117+E118+E119</f>
        <v>0</v>
      </c>
      <c r="F112" s="114">
        <f>F113+F114+F115+F116+F117+F118+F119</f>
        <v>17602.7</v>
      </c>
      <c r="G112" s="114">
        <f>G113+G114+G115+G116+G117+G118+G119</f>
        <v>48345.5</v>
      </c>
      <c r="H112" s="12"/>
      <c r="I112" s="12"/>
      <c r="J112" s="12"/>
      <c r="K112" s="12"/>
      <c r="L112" s="114">
        <f t="shared" ref="L112:M112" si="41">L113+L114+L115+L116+L117+L118+L119</f>
        <v>17602.7</v>
      </c>
      <c r="M112" s="114">
        <f t="shared" si="41"/>
        <v>16225.6</v>
      </c>
      <c r="N112" s="141">
        <f t="shared" si="36"/>
        <v>100</v>
      </c>
      <c r="O112" s="141">
        <f t="shared" si="34"/>
        <v>33.561758591802757</v>
      </c>
      <c r="P112" s="10"/>
      <c r="Q112" s="10"/>
      <c r="R112" s="136" t="e">
        <f t="shared" si="27"/>
        <v>#DIV/0!</v>
      </c>
    </row>
    <row r="113" spans="1:18" s="80" customFormat="1" ht="22.5" customHeight="1" x14ac:dyDescent="0.25">
      <c r="A113" s="73"/>
      <c r="B113" s="158" t="s">
        <v>242</v>
      </c>
      <c r="C113" s="6"/>
      <c r="D113" s="6"/>
      <c r="E113" s="113"/>
      <c r="F113" s="117">
        <v>6031.5</v>
      </c>
      <c r="G113" s="117">
        <v>4029.3119999999999</v>
      </c>
      <c r="H113" s="28"/>
      <c r="I113" s="28"/>
      <c r="J113" s="28"/>
      <c r="K113" s="28"/>
      <c r="L113" s="28">
        <v>6031.5</v>
      </c>
      <c r="M113" s="28">
        <v>670.2</v>
      </c>
      <c r="N113" s="141">
        <f t="shared" si="36"/>
        <v>100</v>
      </c>
      <c r="O113" s="141">
        <f t="shared" si="34"/>
        <v>16.633112551224627</v>
      </c>
      <c r="P113" s="6"/>
      <c r="Q113" s="6"/>
      <c r="R113" s="136" t="e">
        <f t="shared" si="27"/>
        <v>#DIV/0!</v>
      </c>
    </row>
    <row r="114" spans="1:18" s="15" customFormat="1" ht="15" customHeight="1" x14ac:dyDescent="0.25">
      <c r="A114" s="8"/>
      <c r="B114" s="158" t="s">
        <v>243</v>
      </c>
      <c r="C114" s="10"/>
      <c r="D114" s="10"/>
      <c r="E114" s="114"/>
      <c r="F114" s="116">
        <v>11571.2</v>
      </c>
      <c r="G114" s="116">
        <v>38222.15</v>
      </c>
      <c r="H114" s="12"/>
      <c r="I114" s="12"/>
      <c r="J114" s="12"/>
      <c r="K114" s="12"/>
      <c r="L114" s="12">
        <v>11571.2</v>
      </c>
      <c r="M114" s="12">
        <v>15555.4</v>
      </c>
      <c r="N114" s="141">
        <f t="shared" si="36"/>
        <v>100</v>
      </c>
      <c r="O114" s="141">
        <f t="shared" si="34"/>
        <v>40.697344340912267</v>
      </c>
      <c r="P114" s="10"/>
      <c r="Q114" s="10"/>
      <c r="R114" s="136" t="e">
        <f t="shared" si="27"/>
        <v>#DIV/0!</v>
      </c>
    </row>
    <row r="115" spans="1:18" s="15" customFormat="1" ht="15" customHeight="1" x14ac:dyDescent="0.25">
      <c r="A115" s="8"/>
      <c r="B115" s="158" t="s">
        <v>244</v>
      </c>
      <c r="C115" s="10"/>
      <c r="D115" s="10"/>
      <c r="E115" s="114"/>
      <c r="F115" s="116"/>
      <c r="G115" s="116">
        <v>440</v>
      </c>
      <c r="H115" s="12"/>
      <c r="I115" s="12"/>
      <c r="J115" s="12"/>
      <c r="K115" s="12"/>
      <c r="L115" s="12"/>
      <c r="M115" s="12"/>
      <c r="N115" s="141"/>
      <c r="O115" s="141">
        <f t="shared" si="34"/>
        <v>0</v>
      </c>
      <c r="P115" s="10"/>
      <c r="Q115" s="10"/>
      <c r="R115" s="136" t="e">
        <f t="shared" si="27"/>
        <v>#DIV/0!</v>
      </c>
    </row>
    <row r="116" spans="1:18" s="15" customFormat="1" ht="15" customHeight="1" x14ac:dyDescent="0.25">
      <c r="A116" s="8"/>
      <c r="B116" s="158" t="s">
        <v>245</v>
      </c>
      <c r="C116" s="10"/>
      <c r="D116" s="10"/>
      <c r="E116" s="114"/>
      <c r="F116" s="116"/>
      <c r="G116" s="116">
        <v>2500</v>
      </c>
      <c r="H116" s="12"/>
      <c r="I116" s="12"/>
      <c r="J116" s="12"/>
      <c r="K116" s="12"/>
      <c r="L116" s="12"/>
      <c r="M116" s="12"/>
      <c r="N116" s="141"/>
      <c r="O116" s="141">
        <f t="shared" si="34"/>
        <v>0</v>
      </c>
      <c r="P116" s="10"/>
      <c r="Q116" s="10"/>
      <c r="R116" s="136" t="e">
        <f t="shared" si="27"/>
        <v>#DIV/0!</v>
      </c>
    </row>
    <row r="117" spans="1:18" s="15" customFormat="1" ht="27.75" customHeight="1" x14ac:dyDescent="0.25">
      <c r="A117" s="8"/>
      <c r="B117" s="158" t="s">
        <v>246</v>
      </c>
      <c r="C117" s="10"/>
      <c r="D117" s="10"/>
      <c r="E117" s="114"/>
      <c r="F117" s="116"/>
      <c r="G117" s="116">
        <v>2500</v>
      </c>
      <c r="H117" s="12"/>
      <c r="I117" s="12"/>
      <c r="J117" s="12"/>
      <c r="K117" s="12"/>
      <c r="L117" s="12"/>
      <c r="M117" s="12"/>
      <c r="N117" s="141"/>
      <c r="O117" s="141">
        <f t="shared" si="34"/>
        <v>0</v>
      </c>
      <c r="P117" s="10"/>
      <c r="Q117" s="10"/>
      <c r="R117" s="136" t="e">
        <f t="shared" si="27"/>
        <v>#DIV/0!</v>
      </c>
    </row>
    <row r="118" spans="1:18" s="15" customFormat="1" ht="61.5" customHeight="1" x14ac:dyDescent="0.25">
      <c r="A118" s="8"/>
      <c r="B118" s="158" t="s">
        <v>258</v>
      </c>
      <c r="C118" s="10"/>
      <c r="D118" s="10"/>
      <c r="E118" s="114"/>
      <c r="F118" s="116"/>
      <c r="G118" s="116">
        <v>454.03800000000001</v>
      </c>
      <c r="H118" s="12"/>
      <c r="I118" s="12"/>
      <c r="J118" s="12"/>
      <c r="K118" s="12"/>
      <c r="L118" s="12"/>
      <c r="M118" s="12"/>
      <c r="N118" s="141"/>
      <c r="O118" s="141">
        <f t="shared" si="34"/>
        <v>0</v>
      </c>
      <c r="P118" s="10"/>
      <c r="Q118" s="10"/>
      <c r="R118" s="136" t="e">
        <f t="shared" si="27"/>
        <v>#DIV/0!</v>
      </c>
    </row>
    <row r="119" spans="1:18" s="15" customFormat="1" ht="25.5" customHeight="1" x14ac:dyDescent="0.25">
      <c r="A119" s="8"/>
      <c r="B119" s="158" t="s">
        <v>247</v>
      </c>
      <c r="C119" s="10"/>
      <c r="D119" s="10"/>
      <c r="E119" s="114"/>
      <c r="F119" s="116"/>
      <c r="G119" s="116">
        <v>200</v>
      </c>
      <c r="H119" s="12"/>
      <c r="I119" s="12"/>
      <c r="J119" s="12"/>
      <c r="K119" s="12"/>
      <c r="L119" s="12"/>
      <c r="M119" s="12"/>
      <c r="N119" s="141"/>
      <c r="O119" s="141">
        <f t="shared" si="34"/>
        <v>0</v>
      </c>
      <c r="P119" s="10"/>
      <c r="Q119" s="10"/>
      <c r="R119" s="136" t="e">
        <f t="shared" si="27"/>
        <v>#DIV/0!</v>
      </c>
    </row>
    <row r="120" spans="1:18" s="15" customFormat="1" ht="30" customHeight="1" x14ac:dyDescent="0.25">
      <c r="A120" s="8"/>
      <c r="B120" s="157" t="s">
        <v>248</v>
      </c>
      <c r="C120" s="10"/>
      <c r="D120" s="10"/>
      <c r="E120" s="114">
        <f>E121+E122</f>
        <v>0</v>
      </c>
      <c r="F120" s="114">
        <f>F121+F122</f>
        <v>0</v>
      </c>
      <c r="G120" s="114">
        <f>G121+G122</f>
        <v>585</v>
      </c>
      <c r="H120" s="12"/>
      <c r="I120" s="12"/>
      <c r="J120" s="12"/>
      <c r="K120" s="12"/>
      <c r="L120" s="114">
        <f t="shared" ref="L120:M120" si="42">L121+L122</f>
        <v>0</v>
      </c>
      <c r="M120" s="114">
        <f t="shared" si="42"/>
        <v>0</v>
      </c>
      <c r="N120" s="141"/>
      <c r="O120" s="141">
        <f t="shared" si="34"/>
        <v>0</v>
      </c>
      <c r="P120" s="10"/>
      <c r="Q120" s="10"/>
      <c r="R120" s="136" t="e">
        <f t="shared" si="27"/>
        <v>#DIV/0!</v>
      </c>
    </row>
    <row r="121" spans="1:18" s="15" customFormat="1" ht="15" customHeight="1" x14ac:dyDescent="0.25">
      <c r="A121" s="8"/>
      <c r="B121" s="158" t="s">
        <v>249</v>
      </c>
      <c r="C121" s="10"/>
      <c r="D121" s="10"/>
      <c r="E121" s="114"/>
      <c r="F121" s="116"/>
      <c r="G121" s="116"/>
      <c r="H121" s="12"/>
      <c r="I121" s="12"/>
      <c r="J121" s="12"/>
      <c r="K121" s="12"/>
      <c r="L121" s="12"/>
      <c r="M121" s="12"/>
      <c r="N121" s="141"/>
      <c r="O121" s="141"/>
      <c r="P121" s="10"/>
      <c r="Q121" s="10"/>
      <c r="R121" s="136" t="e">
        <f t="shared" si="27"/>
        <v>#DIV/0!</v>
      </c>
    </row>
    <row r="122" spans="1:18" s="15" customFormat="1" ht="45" customHeight="1" x14ac:dyDescent="0.25">
      <c r="A122" s="8"/>
      <c r="B122" s="158" t="s">
        <v>259</v>
      </c>
      <c r="C122" s="10"/>
      <c r="D122" s="10"/>
      <c r="E122" s="114"/>
      <c r="F122" s="116"/>
      <c r="G122" s="116">
        <v>585</v>
      </c>
      <c r="H122" s="12"/>
      <c r="I122" s="12"/>
      <c r="J122" s="12"/>
      <c r="K122" s="12"/>
      <c r="L122" s="12"/>
      <c r="M122" s="12"/>
      <c r="N122" s="141"/>
      <c r="O122" s="141">
        <f t="shared" si="34"/>
        <v>0</v>
      </c>
      <c r="P122" s="10"/>
      <c r="Q122" s="10"/>
      <c r="R122" s="136" t="e">
        <f t="shared" si="27"/>
        <v>#DIV/0!</v>
      </c>
    </row>
    <row r="123" spans="1:18" s="15" customFormat="1" ht="15" customHeight="1" x14ac:dyDescent="0.25">
      <c r="A123" s="8"/>
      <c r="B123" s="157" t="s">
        <v>250</v>
      </c>
      <c r="C123" s="10"/>
      <c r="D123" s="10"/>
      <c r="E123" s="114">
        <f>E124+E125+E126+E127</f>
        <v>0</v>
      </c>
      <c r="F123" s="114">
        <f>F124+F125+F126+F127</f>
        <v>133768</v>
      </c>
      <c r="G123" s="114">
        <f>G124+G125+G126+G127</f>
        <v>31710.6</v>
      </c>
      <c r="H123" s="12"/>
      <c r="I123" s="12"/>
      <c r="J123" s="12"/>
      <c r="K123" s="12"/>
      <c r="L123" s="114">
        <f t="shared" ref="L123:M123" si="43">L124+L125+L126+L127</f>
        <v>13900</v>
      </c>
      <c r="M123" s="114">
        <f t="shared" si="43"/>
        <v>5390.6</v>
      </c>
      <c r="N123" s="141">
        <f t="shared" si="36"/>
        <v>10.391124932719336</v>
      </c>
      <c r="O123" s="141">
        <f t="shared" si="34"/>
        <v>16.999362989032061</v>
      </c>
      <c r="P123" s="10"/>
      <c r="Q123" s="10"/>
      <c r="R123" s="136" t="e">
        <f t="shared" si="27"/>
        <v>#DIV/0!</v>
      </c>
    </row>
    <row r="124" spans="1:18" s="15" customFormat="1" ht="25.5" customHeight="1" x14ac:dyDescent="0.25">
      <c r="A124" s="8"/>
      <c r="B124" s="158" t="s">
        <v>251</v>
      </c>
      <c r="C124" s="10">
        <v>50</v>
      </c>
      <c r="D124" s="10">
        <v>50</v>
      </c>
      <c r="E124" s="114"/>
      <c r="F124" s="116">
        <v>3963</v>
      </c>
      <c r="G124" s="116">
        <v>3963</v>
      </c>
      <c r="H124" s="12"/>
      <c r="I124" s="12"/>
      <c r="J124" s="12"/>
      <c r="K124" s="12"/>
      <c r="L124" s="12"/>
      <c r="M124" s="12">
        <v>509</v>
      </c>
      <c r="N124" s="141">
        <f t="shared" si="36"/>
        <v>0</v>
      </c>
      <c r="O124" s="141">
        <f t="shared" si="34"/>
        <v>12.843805198082261</v>
      </c>
      <c r="P124" s="10"/>
      <c r="Q124" s="10"/>
      <c r="R124" s="136" t="e">
        <f t="shared" si="27"/>
        <v>#DIV/0!</v>
      </c>
    </row>
    <row r="125" spans="1:18" s="15" customFormat="1" ht="25.5" customHeight="1" x14ac:dyDescent="0.25">
      <c r="A125" s="8"/>
      <c r="B125" s="158" t="s">
        <v>252</v>
      </c>
      <c r="C125" s="10">
        <v>50</v>
      </c>
      <c r="D125" s="10">
        <v>50</v>
      </c>
      <c r="E125" s="114"/>
      <c r="F125" s="116">
        <v>15905</v>
      </c>
      <c r="G125" s="116">
        <v>15905</v>
      </c>
      <c r="H125" s="12"/>
      <c r="I125" s="12"/>
      <c r="J125" s="12"/>
      <c r="K125" s="12"/>
      <c r="L125" s="12"/>
      <c r="M125" s="12">
        <v>4150</v>
      </c>
      <c r="N125" s="141">
        <f t="shared" si="36"/>
        <v>0</v>
      </c>
      <c r="O125" s="141">
        <f t="shared" si="34"/>
        <v>26.092423766111285</v>
      </c>
      <c r="P125" s="10"/>
      <c r="Q125" s="10"/>
      <c r="R125" s="136" t="e">
        <f t="shared" si="27"/>
        <v>#DIV/0!</v>
      </c>
    </row>
    <row r="126" spans="1:18" s="15" customFormat="1" ht="22.5" customHeight="1" x14ac:dyDescent="0.25">
      <c r="A126" s="8"/>
      <c r="B126" s="159" t="s">
        <v>253</v>
      </c>
      <c r="C126" s="10">
        <v>90</v>
      </c>
      <c r="D126" s="10">
        <v>10</v>
      </c>
      <c r="E126" s="114"/>
      <c r="F126" s="116">
        <v>100000</v>
      </c>
      <c r="G126" s="116">
        <v>11111</v>
      </c>
      <c r="H126" s="12"/>
      <c r="I126" s="12"/>
      <c r="J126" s="12"/>
      <c r="K126" s="12"/>
      <c r="L126" s="12"/>
      <c r="M126" s="12"/>
      <c r="N126" s="141">
        <f t="shared" si="36"/>
        <v>0</v>
      </c>
      <c r="O126" s="141">
        <f t="shared" si="34"/>
        <v>0</v>
      </c>
      <c r="P126" s="10"/>
      <c r="Q126" s="10"/>
      <c r="R126" s="136" t="e">
        <f t="shared" si="27"/>
        <v>#DIV/0!</v>
      </c>
    </row>
    <row r="127" spans="1:18" s="15" customFormat="1" ht="15" customHeight="1" x14ac:dyDescent="0.25">
      <c r="A127" s="8"/>
      <c r="B127" s="159" t="s">
        <v>254</v>
      </c>
      <c r="C127" s="10">
        <v>95</v>
      </c>
      <c r="D127" s="10">
        <v>5</v>
      </c>
      <c r="E127" s="114"/>
      <c r="F127" s="116">
        <v>13900</v>
      </c>
      <c r="G127" s="116">
        <v>731.6</v>
      </c>
      <c r="H127" s="12"/>
      <c r="I127" s="12"/>
      <c r="J127" s="12"/>
      <c r="K127" s="12"/>
      <c r="L127" s="12">
        <v>13900</v>
      </c>
      <c r="M127" s="12">
        <v>731.6</v>
      </c>
      <c r="N127" s="141">
        <f t="shared" si="36"/>
        <v>100</v>
      </c>
      <c r="O127" s="141">
        <f t="shared" si="34"/>
        <v>100</v>
      </c>
      <c r="P127" s="10"/>
      <c r="Q127" s="10"/>
      <c r="R127" s="136" t="e">
        <f t="shared" si="27"/>
        <v>#DIV/0!</v>
      </c>
    </row>
    <row r="128" spans="1:18" s="15" customFormat="1" ht="45" customHeight="1" x14ac:dyDescent="0.25">
      <c r="A128" s="8"/>
      <c r="B128" s="157" t="s">
        <v>255</v>
      </c>
      <c r="C128" s="10"/>
      <c r="D128" s="10"/>
      <c r="E128" s="114">
        <f>E129</f>
        <v>0</v>
      </c>
      <c r="F128" s="114">
        <f>F129</f>
        <v>0</v>
      </c>
      <c r="G128" s="114">
        <f>G129</f>
        <v>17873</v>
      </c>
      <c r="H128" s="12"/>
      <c r="I128" s="12"/>
      <c r="J128" s="12"/>
      <c r="K128" s="12"/>
      <c r="L128" s="114">
        <f t="shared" ref="L128:M128" si="44">L129</f>
        <v>0</v>
      </c>
      <c r="M128" s="114">
        <f t="shared" si="44"/>
        <v>9106</v>
      </c>
      <c r="N128" s="141"/>
      <c r="O128" s="141">
        <f t="shared" si="34"/>
        <v>50.948357858221904</v>
      </c>
      <c r="P128" s="10"/>
      <c r="Q128" s="10"/>
      <c r="R128" s="136" t="e">
        <f t="shared" si="27"/>
        <v>#DIV/0!</v>
      </c>
    </row>
    <row r="129" spans="1:18" s="15" customFormat="1" ht="15" customHeight="1" x14ac:dyDescent="0.25">
      <c r="A129" s="8"/>
      <c r="B129" s="158" t="s">
        <v>256</v>
      </c>
      <c r="C129" s="10"/>
      <c r="D129" s="10"/>
      <c r="E129" s="114"/>
      <c r="F129" s="116"/>
      <c r="G129" s="116">
        <v>17873</v>
      </c>
      <c r="H129" s="12"/>
      <c r="I129" s="12"/>
      <c r="J129" s="12"/>
      <c r="K129" s="12"/>
      <c r="L129" s="12"/>
      <c r="M129" s="12">
        <v>9106</v>
      </c>
      <c r="N129" s="141"/>
      <c r="O129" s="141">
        <f t="shared" si="34"/>
        <v>50.948357858221904</v>
      </c>
      <c r="P129" s="10"/>
      <c r="Q129" s="10"/>
      <c r="R129" s="136" t="e">
        <f t="shared" si="27"/>
        <v>#DIV/0!</v>
      </c>
    </row>
    <row r="130" spans="1:18" s="138" customFormat="1" ht="34.5" customHeight="1" x14ac:dyDescent="0.25">
      <c r="A130" s="135" t="s">
        <v>61</v>
      </c>
      <c r="B130" s="147" t="s">
        <v>62</v>
      </c>
      <c r="C130" s="136"/>
      <c r="D130" s="136"/>
      <c r="E130" s="136">
        <f>E131+E140+E146+E150+E153</f>
        <v>76.5</v>
      </c>
      <c r="F130" s="136">
        <f>F131+F140+F146+F150+F153</f>
        <v>10102</v>
      </c>
      <c r="G130" s="136">
        <f>G131+G140+G146+G150+G153</f>
        <v>188847.90117647059</v>
      </c>
      <c r="H130" s="137" t="e">
        <f>H135+H137+H148+H149+#REF!</f>
        <v>#REF!</v>
      </c>
      <c r="I130" s="137" t="e">
        <f>I135+I137+I148+I149+#REF!</f>
        <v>#DIV/0!</v>
      </c>
      <c r="J130" s="137" t="e">
        <f>J135+J137+J148+J149+#REF!</f>
        <v>#REF!</v>
      </c>
      <c r="K130" s="137" t="e">
        <f>K135+K137+K148+K149+#REF!</f>
        <v>#DIV/0!</v>
      </c>
      <c r="L130" s="136">
        <f t="shared" ref="L130:M130" si="45">L131+L140+L146+L150+L153</f>
        <v>5102</v>
      </c>
      <c r="M130" s="136">
        <f t="shared" si="45"/>
        <v>105985.94117647059</v>
      </c>
      <c r="N130" s="143">
        <f t="shared" si="36"/>
        <v>50.504850524648582</v>
      </c>
      <c r="O130" s="143">
        <f t="shared" si="34"/>
        <v>56.122382359670006</v>
      </c>
      <c r="P130" s="136"/>
      <c r="Q130" s="136"/>
      <c r="R130" s="136" t="e">
        <f t="shared" si="27"/>
        <v>#DIV/0!</v>
      </c>
    </row>
    <row r="131" spans="1:18" s="94" customFormat="1" ht="25.5" customHeight="1" x14ac:dyDescent="0.25">
      <c r="A131" s="90"/>
      <c r="B131" s="150" t="s">
        <v>164</v>
      </c>
      <c r="C131" s="91"/>
      <c r="D131" s="91"/>
      <c r="E131" s="121">
        <f>E132+E133+E134+E135+E136+E139</f>
        <v>76.5</v>
      </c>
      <c r="F131" s="121">
        <f>F132+F133+F134+F135+F136+F139</f>
        <v>9752</v>
      </c>
      <c r="G131" s="121">
        <f>G132+G133+G134+G135+G136+G139</f>
        <v>67359.341176470596</v>
      </c>
      <c r="H131" s="92"/>
      <c r="I131" s="92"/>
      <c r="J131" s="92"/>
      <c r="K131" s="92"/>
      <c r="L131" s="92">
        <f t="shared" ref="L131:M131" si="46">L132+L133+L134+L135+L136+L139</f>
        <v>4752</v>
      </c>
      <c r="M131" s="92">
        <f t="shared" si="46"/>
        <v>38333.341176470596</v>
      </c>
      <c r="N131" s="141">
        <f t="shared" si="36"/>
        <v>48.728465955701395</v>
      </c>
      <c r="O131" s="141">
        <f t="shared" si="34"/>
        <v>56.908723433092121</v>
      </c>
      <c r="P131" s="91"/>
      <c r="Q131" s="91"/>
      <c r="R131" s="136" t="e">
        <f t="shared" si="27"/>
        <v>#DIV/0!</v>
      </c>
    </row>
    <row r="132" spans="1:18" s="47" customFormat="1" ht="15" customHeight="1" x14ac:dyDescent="0.25">
      <c r="A132" s="16" t="s">
        <v>168</v>
      </c>
      <c r="B132" s="149" t="s">
        <v>165</v>
      </c>
      <c r="C132" s="5">
        <v>85</v>
      </c>
      <c r="D132" s="5">
        <v>15</v>
      </c>
      <c r="E132" s="113">
        <v>76.5</v>
      </c>
      <c r="F132" s="117">
        <v>1475.8</v>
      </c>
      <c r="G132" s="117">
        <v>50941.4</v>
      </c>
      <c r="H132" s="28"/>
      <c r="I132" s="28"/>
      <c r="J132" s="28"/>
      <c r="K132" s="28"/>
      <c r="L132" s="28">
        <v>1475.8</v>
      </c>
      <c r="M132" s="28">
        <v>29544</v>
      </c>
      <c r="N132" s="141">
        <f t="shared" si="36"/>
        <v>100</v>
      </c>
      <c r="O132" s="141">
        <f t="shared" si="34"/>
        <v>57.99605036375128</v>
      </c>
      <c r="P132" s="43"/>
      <c r="Q132" s="43"/>
      <c r="R132" s="136" t="e">
        <f t="shared" si="27"/>
        <v>#DIV/0!</v>
      </c>
    </row>
    <row r="133" spans="1:18" s="47" customFormat="1" ht="24" customHeight="1" x14ac:dyDescent="0.25">
      <c r="A133" s="16" t="s">
        <v>167</v>
      </c>
      <c r="B133" s="149" t="s">
        <v>166</v>
      </c>
      <c r="C133" s="43"/>
      <c r="D133" s="43"/>
      <c r="E133" s="114"/>
      <c r="F133" s="116"/>
      <c r="G133" s="117">
        <v>10328.5</v>
      </c>
      <c r="H133" s="28"/>
      <c r="I133" s="28"/>
      <c r="J133" s="28"/>
      <c r="K133" s="28"/>
      <c r="L133" s="28"/>
      <c r="M133" s="28">
        <v>5881.4</v>
      </c>
      <c r="N133" s="141"/>
      <c r="O133" s="141">
        <f t="shared" si="34"/>
        <v>56.943409013893586</v>
      </c>
      <c r="P133" s="43"/>
      <c r="Q133" s="43"/>
      <c r="R133" s="136" t="e">
        <f t="shared" si="27"/>
        <v>#DIV/0!</v>
      </c>
    </row>
    <row r="134" spans="1:18" s="47" customFormat="1" ht="15" customHeight="1" x14ac:dyDescent="0.25">
      <c r="A134" s="41"/>
      <c r="B134" s="149" t="s">
        <v>169</v>
      </c>
      <c r="C134" s="43"/>
      <c r="D134" s="43"/>
      <c r="E134" s="114"/>
      <c r="F134" s="116"/>
      <c r="G134" s="116">
        <v>99</v>
      </c>
      <c r="H134" s="12"/>
      <c r="I134" s="12"/>
      <c r="J134" s="12"/>
      <c r="K134" s="12"/>
      <c r="L134" s="12"/>
      <c r="M134" s="12">
        <v>99</v>
      </c>
      <c r="N134" s="141"/>
      <c r="O134" s="141">
        <f t="shared" si="34"/>
        <v>100</v>
      </c>
      <c r="P134" s="43"/>
      <c r="Q134" s="43"/>
      <c r="R134" s="136" t="e">
        <f t="shared" si="27"/>
        <v>#DIV/0!</v>
      </c>
    </row>
    <row r="135" spans="1:18" ht="15" customHeight="1" x14ac:dyDescent="0.25">
      <c r="A135" s="16" t="s">
        <v>172</v>
      </c>
      <c r="B135" s="151" t="s">
        <v>170</v>
      </c>
      <c r="C135" s="5">
        <v>100</v>
      </c>
      <c r="D135" s="5"/>
      <c r="E135" s="113"/>
      <c r="F135" s="117">
        <v>266.39999999999998</v>
      </c>
      <c r="G135" s="117">
        <v>3796.3</v>
      </c>
      <c r="H135" s="28" t="e">
        <f>H146+#REF!</f>
        <v>#REF!</v>
      </c>
      <c r="I135" s="28" t="e">
        <f>I146+#REF!</f>
        <v>#DIV/0!</v>
      </c>
      <c r="J135" s="28" t="e">
        <f>J146+#REF!</f>
        <v>#REF!</v>
      </c>
      <c r="K135" s="28" t="e">
        <f>K146+#REF!</f>
        <v>#DIV/0!</v>
      </c>
      <c r="L135" s="28">
        <v>266.39999999999998</v>
      </c>
      <c r="M135" s="28">
        <v>2277.8000000000002</v>
      </c>
      <c r="N135" s="141">
        <f t="shared" si="36"/>
        <v>100</v>
      </c>
      <c r="O135" s="141">
        <f t="shared" si="34"/>
        <v>60.000526828754317</v>
      </c>
      <c r="P135" s="5"/>
      <c r="Q135" s="5"/>
      <c r="R135" s="136" t="e">
        <f t="shared" si="27"/>
        <v>#DIV/0!</v>
      </c>
    </row>
    <row r="136" spans="1:18" ht="25.5" customHeight="1" x14ac:dyDescent="0.25">
      <c r="A136" s="16"/>
      <c r="B136" s="151" t="s">
        <v>171</v>
      </c>
      <c r="C136" s="5"/>
      <c r="D136" s="5"/>
      <c r="E136" s="113"/>
      <c r="F136" s="117">
        <f>F137+F138</f>
        <v>8009.8</v>
      </c>
      <c r="G136" s="117">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1">
        <f t="shared" si="36"/>
        <v>37.576468825688529</v>
      </c>
      <c r="O136" s="141">
        <f t="shared" si="34"/>
        <v>66.882462741844691</v>
      </c>
      <c r="P136" s="5"/>
      <c r="Q136" s="5"/>
      <c r="R136" s="136" t="e">
        <f t="shared" si="27"/>
        <v>#DIV/0!</v>
      </c>
    </row>
    <row r="137" spans="1:18" ht="25.5" customHeight="1" x14ac:dyDescent="0.25">
      <c r="A137" s="16"/>
      <c r="B137" s="156" t="s">
        <v>173</v>
      </c>
      <c r="C137" s="5">
        <v>85</v>
      </c>
      <c r="D137" s="5">
        <v>15</v>
      </c>
      <c r="E137" s="113"/>
      <c r="F137" s="117">
        <v>3009.8</v>
      </c>
      <c r="G137" s="117">
        <f>F137/C137*D137</f>
        <v>531.14117647058833</v>
      </c>
      <c r="H137" s="28">
        <v>0</v>
      </c>
      <c r="I137" s="29"/>
      <c r="J137" s="28">
        <v>0</v>
      </c>
      <c r="K137" s="29"/>
      <c r="L137" s="18">
        <v>3009.8</v>
      </c>
      <c r="M137" s="18">
        <f>G137</f>
        <v>531.14117647058833</v>
      </c>
      <c r="N137" s="141">
        <f t="shared" si="36"/>
        <v>100</v>
      </c>
      <c r="O137" s="141">
        <f t="shared" si="34"/>
        <v>100</v>
      </c>
      <c r="P137" s="5"/>
      <c r="Q137" s="5"/>
      <c r="R137" s="136" t="e">
        <f t="shared" ref="R137:R200" si="48">Q137/P137*100</f>
        <v>#DIV/0!</v>
      </c>
    </row>
    <row r="138" spans="1:18" ht="15" customHeight="1" x14ac:dyDescent="0.25">
      <c r="A138" s="16" t="s">
        <v>163</v>
      </c>
      <c r="B138" s="160" t="s">
        <v>174</v>
      </c>
      <c r="C138" s="5">
        <v>95</v>
      </c>
      <c r="D138" s="5">
        <v>5</v>
      </c>
      <c r="E138" s="113"/>
      <c r="F138" s="117">
        <v>5000</v>
      </c>
      <c r="G138" s="117">
        <v>263</v>
      </c>
      <c r="H138" s="28"/>
      <c r="I138" s="28"/>
      <c r="J138" s="28"/>
      <c r="K138" s="28"/>
      <c r="L138" s="28">
        <v>0</v>
      </c>
      <c r="M138" s="28">
        <v>0</v>
      </c>
      <c r="N138" s="141">
        <f t="shared" si="36"/>
        <v>0</v>
      </c>
      <c r="O138" s="141">
        <f t="shared" si="34"/>
        <v>0</v>
      </c>
      <c r="P138" s="5"/>
      <c r="Q138" s="5"/>
      <c r="R138" s="136" t="e">
        <f t="shared" si="48"/>
        <v>#DIV/0!</v>
      </c>
    </row>
    <row r="139" spans="1:18" ht="15" customHeight="1" x14ac:dyDescent="0.25">
      <c r="A139" s="16"/>
      <c r="B139" s="151" t="s">
        <v>175</v>
      </c>
      <c r="C139" s="5"/>
      <c r="D139" s="5"/>
      <c r="E139" s="113"/>
      <c r="F139" s="117"/>
      <c r="G139" s="117">
        <v>1400</v>
      </c>
      <c r="H139" s="28"/>
      <c r="I139" s="28"/>
      <c r="J139" s="28"/>
      <c r="K139" s="28"/>
      <c r="L139" s="28"/>
      <c r="M139" s="28">
        <v>0</v>
      </c>
      <c r="N139" s="141"/>
      <c r="O139" s="141">
        <f t="shared" si="34"/>
        <v>0</v>
      </c>
      <c r="P139" s="5"/>
      <c r="Q139" s="5"/>
      <c r="R139" s="136" t="e">
        <f t="shared" si="48"/>
        <v>#DIV/0!</v>
      </c>
    </row>
    <row r="140" spans="1:18" s="94" customFormat="1" ht="22.5" customHeight="1" x14ac:dyDescent="0.25">
      <c r="A140" s="90"/>
      <c r="B140" s="150" t="s">
        <v>176</v>
      </c>
      <c r="C140" s="91"/>
      <c r="D140" s="91"/>
      <c r="E140" s="115">
        <f>E141+E142+E143+E144+E145</f>
        <v>0</v>
      </c>
      <c r="F140" s="115">
        <f>F141+F142+F143+F144+F145</f>
        <v>350</v>
      </c>
      <c r="G140" s="115">
        <f>G141+G142+G143+G144+G145</f>
        <v>106216.6</v>
      </c>
      <c r="H140" s="92"/>
      <c r="I140" s="92"/>
      <c r="J140" s="92"/>
      <c r="K140" s="92"/>
      <c r="L140" s="91">
        <f t="shared" ref="L140:M140" si="49">L141+L142+L143+L144+L145</f>
        <v>350</v>
      </c>
      <c r="M140" s="91">
        <f t="shared" si="49"/>
        <v>59357.4</v>
      </c>
      <c r="N140" s="141">
        <f t="shared" si="36"/>
        <v>100</v>
      </c>
      <c r="O140" s="141">
        <f t="shared" si="34"/>
        <v>55.883355332405671</v>
      </c>
      <c r="P140" s="91"/>
      <c r="Q140" s="91"/>
      <c r="R140" s="136" t="e">
        <f t="shared" si="48"/>
        <v>#DIV/0!</v>
      </c>
    </row>
    <row r="141" spans="1:18" ht="22.5" customHeight="1" x14ac:dyDescent="0.25">
      <c r="A141" s="16" t="s">
        <v>177</v>
      </c>
      <c r="B141" s="151" t="s">
        <v>178</v>
      </c>
      <c r="C141" s="5"/>
      <c r="D141" s="5"/>
      <c r="E141" s="113"/>
      <c r="F141" s="117">
        <v>350</v>
      </c>
      <c r="G141" s="117">
        <v>51706.2</v>
      </c>
      <c r="H141" s="28"/>
      <c r="I141" s="28"/>
      <c r="J141" s="28"/>
      <c r="K141" s="28"/>
      <c r="L141" s="28">
        <v>350</v>
      </c>
      <c r="M141" s="28">
        <v>30105.200000000001</v>
      </c>
      <c r="N141" s="141">
        <f t="shared" si="36"/>
        <v>100</v>
      </c>
      <c r="O141" s="141">
        <f t="shared" si="34"/>
        <v>58.223578603726445</v>
      </c>
      <c r="P141" s="5"/>
      <c r="Q141" s="5"/>
      <c r="R141" s="136" t="e">
        <f t="shared" si="48"/>
        <v>#DIV/0!</v>
      </c>
    </row>
    <row r="142" spans="1:18" ht="25.5" customHeight="1" x14ac:dyDescent="0.25">
      <c r="A142" s="16"/>
      <c r="B142" s="151" t="s">
        <v>179</v>
      </c>
      <c r="C142" s="5"/>
      <c r="D142" s="5"/>
      <c r="E142" s="113"/>
      <c r="F142" s="117"/>
      <c r="G142" s="117"/>
      <c r="H142" s="28"/>
      <c r="I142" s="28"/>
      <c r="J142" s="28"/>
      <c r="K142" s="28"/>
      <c r="L142" s="28"/>
      <c r="M142" s="28"/>
      <c r="N142" s="141"/>
      <c r="O142" s="141"/>
      <c r="P142" s="5"/>
      <c r="Q142" s="5"/>
      <c r="R142" s="136" t="e">
        <f t="shared" si="48"/>
        <v>#DIV/0!</v>
      </c>
    </row>
    <row r="143" spans="1:18" ht="25.5" customHeight="1" x14ac:dyDescent="0.25">
      <c r="A143" s="16" t="s">
        <v>181</v>
      </c>
      <c r="B143" s="151" t="s">
        <v>180</v>
      </c>
      <c r="C143" s="5"/>
      <c r="D143" s="5"/>
      <c r="E143" s="113"/>
      <c r="F143" s="117"/>
      <c r="G143" s="117">
        <v>51005.4</v>
      </c>
      <c r="H143" s="28"/>
      <c r="I143" s="28"/>
      <c r="J143" s="28"/>
      <c r="K143" s="28"/>
      <c r="L143" s="28"/>
      <c r="M143" s="28">
        <v>29152.2</v>
      </c>
      <c r="N143" s="141"/>
      <c r="O143" s="141">
        <f t="shared" si="34"/>
        <v>57.155124751496899</v>
      </c>
      <c r="P143" s="5"/>
      <c r="Q143" s="5"/>
      <c r="R143" s="136" t="e">
        <f t="shared" si="48"/>
        <v>#DIV/0!</v>
      </c>
    </row>
    <row r="144" spans="1:18" ht="15" customHeight="1" x14ac:dyDescent="0.25">
      <c r="A144" s="16"/>
      <c r="B144" s="151" t="s">
        <v>182</v>
      </c>
      <c r="C144" s="5"/>
      <c r="D144" s="5"/>
      <c r="E144" s="113"/>
      <c r="F144" s="117"/>
      <c r="G144" s="117">
        <v>2805</v>
      </c>
      <c r="H144" s="28"/>
      <c r="I144" s="28"/>
      <c r="J144" s="28"/>
      <c r="K144" s="28"/>
      <c r="L144" s="28"/>
      <c r="M144" s="28">
        <v>100</v>
      </c>
      <c r="N144" s="141"/>
      <c r="O144" s="141">
        <f t="shared" si="34"/>
        <v>3.5650623885918007</v>
      </c>
      <c r="P144" s="5"/>
      <c r="Q144" s="5"/>
      <c r="R144" s="136" t="e">
        <f t="shared" si="48"/>
        <v>#DIV/0!</v>
      </c>
    </row>
    <row r="145" spans="1:18" ht="15" customHeight="1" x14ac:dyDescent="0.25">
      <c r="A145" s="16"/>
      <c r="B145" s="151" t="s">
        <v>183</v>
      </c>
      <c r="C145" s="5"/>
      <c r="D145" s="5"/>
      <c r="E145" s="113"/>
      <c r="F145" s="117"/>
      <c r="G145" s="117">
        <v>700</v>
      </c>
      <c r="H145" s="28"/>
      <c r="I145" s="28"/>
      <c r="J145" s="28"/>
      <c r="K145" s="28"/>
      <c r="L145" s="28"/>
      <c r="M145" s="28">
        <v>0</v>
      </c>
      <c r="N145" s="141"/>
      <c r="O145" s="141">
        <f t="shared" si="34"/>
        <v>0</v>
      </c>
      <c r="P145" s="5"/>
      <c r="Q145" s="5"/>
      <c r="R145" s="136" t="e">
        <f t="shared" si="48"/>
        <v>#DIV/0!</v>
      </c>
    </row>
    <row r="146" spans="1:18" s="94" customFormat="1" ht="45" customHeight="1" x14ac:dyDescent="0.25">
      <c r="A146" s="90"/>
      <c r="B146" s="148" t="s">
        <v>184</v>
      </c>
      <c r="C146" s="91"/>
      <c r="D146" s="91"/>
      <c r="E146" s="115">
        <f>E147+E148+E149</f>
        <v>0</v>
      </c>
      <c r="F146" s="115">
        <f>F147+F148+F149</f>
        <v>0</v>
      </c>
      <c r="G146" s="115">
        <f>G147+G148+G149</f>
        <v>550</v>
      </c>
      <c r="H146" s="92">
        <v>903.1</v>
      </c>
      <c r="I146" s="97" t="e">
        <f>H146/C146*D146</f>
        <v>#DIV/0!</v>
      </c>
      <c r="J146" s="92">
        <v>1079.4000000000001</v>
      </c>
      <c r="K146" s="97" t="e">
        <f>J146/C146*D146</f>
        <v>#DIV/0!</v>
      </c>
      <c r="L146" s="91">
        <f t="shared" ref="L146:M146" si="50">L147+L148+L149</f>
        <v>0</v>
      </c>
      <c r="M146" s="91">
        <f t="shared" si="50"/>
        <v>0</v>
      </c>
      <c r="N146" s="141"/>
      <c r="O146" s="141">
        <f t="shared" si="34"/>
        <v>0</v>
      </c>
      <c r="P146" s="91"/>
      <c r="Q146" s="91"/>
      <c r="R146" s="136" t="e">
        <f t="shared" si="48"/>
        <v>#DIV/0!</v>
      </c>
    </row>
    <row r="147" spans="1:18" ht="15" customHeight="1" x14ac:dyDescent="0.25">
      <c r="A147" s="16"/>
      <c r="B147" s="161" t="s">
        <v>185</v>
      </c>
      <c r="C147" s="5"/>
      <c r="D147" s="5"/>
      <c r="E147" s="113"/>
      <c r="F147" s="113"/>
      <c r="G147" s="113"/>
      <c r="H147" s="5"/>
      <c r="I147" s="5"/>
      <c r="J147" s="5"/>
      <c r="K147" s="5"/>
      <c r="L147" s="5"/>
      <c r="M147" s="5"/>
      <c r="N147" s="141"/>
      <c r="O147" s="141"/>
      <c r="P147" s="5"/>
      <c r="Q147" s="5"/>
      <c r="R147" s="136" t="e">
        <f t="shared" si="48"/>
        <v>#DIV/0!</v>
      </c>
    </row>
    <row r="148" spans="1:18" ht="25.5" customHeight="1" x14ac:dyDescent="0.25">
      <c r="A148" s="16"/>
      <c r="B148" s="149" t="s">
        <v>186</v>
      </c>
      <c r="C148" s="5"/>
      <c r="D148" s="5"/>
      <c r="E148" s="113"/>
      <c r="F148" s="117"/>
      <c r="G148" s="117"/>
      <c r="H148" s="18"/>
      <c r="I148" s="18"/>
      <c r="J148" s="18"/>
      <c r="K148" s="18"/>
      <c r="L148" s="18"/>
      <c r="M148" s="29"/>
      <c r="N148" s="141"/>
      <c r="O148" s="141"/>
      <c r="P148" s="5"/>
      <c r="Q148" s="5"/>
      <c r="R148" s="136" t="e">
        <f t="shared" si="48"/>
        <v>#DIV/0!</v>
      </c>
    </row>
    <row r="149" spans="1:18" ht="25.5" customHeight="1" x14ac:dyDescent="0.25">
      <c r="A149" s="16"/>
      <c r="B149" s="149" t="s">
        <v>187</v>
      </c>
      <c r="C149" s="5"/>
      <c r="D149" s="5"/>
      <c r="E149" s="113"/>
      <c r="F149" s="117"/>
      <c r="G149" s="117">
        <v>550</v>
      </c>
      <c r="H149" s="18"/>
      <c r="I149" s="18"/>
      <c r="J149" s="18"/>
      <c r="K149" s="18"/>
      <c r="L149" s="18"/>
      <c r="M149" s="29">
        <v>0</v>
      </c>
      <c r="N149" s="141"/>
      <c r="O149" s="141">
        <f t="shared" si="34"/>
        <v>0</v>
      </c>
      <c r="P149" s="5"/>
      <c r="Q149" s="5"/>
      <c r="R149" s="136" t="e">
        <f t="shared" si="48"/>
        <v>#DIV/0!</v>
      </c>
    </row>
    <row r="150" spans="1:18" s="94" customFormat="1" ht="45" customHeight="1" x14ac:dyDescent="0.25">
      <c r="A150" s="90"/>
      <c r="B150" s="150" t="s">
        <v>191</v>
      </c>
      <c r="C150" s="91"/>
      <c r="D150" s="91"/>
      <c r="E150" s="115">
        <f>E151+E152</f>
        <v>0</v>
      </c>
      <c r="F150" s="115">
        <f>F151+F152</f>
        <v>0</v>
      </c>
      <c r="G150" s="115">
        <f>G151+G152</f>
        <v>11024.96</v>
      </c>
      <c r="H150" s="96"/>
      <c r="I150" s="96"/>
      <c r="J150" s="96"/>
      <c r="K150" s="96"/>
      <c r="L150" s="91">
        <f t="shared" ref="L150:M150" si="51">L151+L152</f>
        <v>0</v>
      </c>
      <c r="M150" s="91">
        <f t="shared" si="51"/>
        <v>6398.2</v>
      </c>
      <c r="N150" s="141"/>
      <c r="O150" s="141">
        <f t="shared" si="34"/>
        <v>58.033770644065832</v>
      </c>
      <c r="P150" s="91"/>
      <c r="Q150" s="91"/>
      <c r="R150" s="136" t="e">
        <f t="shared" si="48"/>
        <v>#DIV/0!</v>
      </c>
    </row>
    <row r="151" spans="1:18" ht="15" customHeight="1" x14ac:dyDescent="0.25">
      <c r="A151" s="16" t="s">
        <v>193</v>
      </c>
      <c r="B151" s="151" t="s">
        <v>188</v>
      </c>
      <c r="C151" s="5"/>
      <c r="D151" s="5"/>
      <c r="E151" s="113"/>
      <c r="F151" s="117">
        <v>0</v>
      </c>
      <c r="G151" s="117">
        <v>10854.96</v>
      </c>
      <c r="H151" s="18"/>
      <c r="I151" s="18"/>
      <c r="J151" s="18"/>
      <c r="K151" s="18"/>
      <c r="L151" s="18"/>
      <c r="M151" s="18">
        <v>6398.2</v>
      </c>
      <c r="N151" s="141"/>
      <c r="O151" s="141">
        <f t="shared" si="34"/>
        <v>58.942640046577786</v>
      </c>
      <c r="P151" s="5"/>
      <c r="Q151" s="5"/>
      <c r="R151" s="136" t="e">
        <f t="shared" si="48"/>
        <v>#DIV/0!</v>
      </c>
    </row>
    <row r="152" spans="1:18" ht="60" customHeight="1" x14ac:dyDescent="0.25">
      <c r="A152" s="86"/>
      <c r="B152" s="149" t="s">
        <v>189</v>
      </c>
      <c r="C152" s="5"/>
      <c r="D152" s="5"/>
      <c r="E152" s="113"/>
      <c r="F152" s="117"/>
      <c r="G152" s="117">
        <v>170</v>
      </c>
      <c r="H152" s="18"/>
      <c r="I152" s="18"/>
      <c r="J152" s="18"/>
      <c r="K152" s="18"/>
      <c r="L152" s="18"/>
      <c r="M152" s="18">
        <v>0</v>
      </c>
      <c r="N152" s="141"/>
      <c r="O152" s="141">
        <f t="shared" si="34"/>
        <v>0</v>
      </c>
      <c r="P152" s="5"/>
      <c r="Q152" s="5"/>
      <c r="R152" s="136" t="e">
        <f t="shared" si="48"/>
        <v>#DIV/0!</v>
      </c>
    </row>
    <row r="153" spans="1:18" s="94" customFormat="1" ht="15" customHeight="1" x14ac:dyDescent="0.25">
      <c r="A153" s="90"/>
      <c r="B153" s="150" t="s">
        <v>190</v>
      </c>
      <c r="C153" s="91"/>
      <c r="D153" s="91"/>
      <c r="E153" s="115">
        <f>E154+E155</f>
        <v>0</v>
      </c>
      <c r="F153" s="115">
        <f>F154+F155</f>
        <v>0</v>
      </c>
      <c r="G153" s="115">
        <f>G154+G155</f>
        <v>3697</v>
      </c>
      <c r="H153" s="96"/>
      <c r="I153" s="96"/>
      <c r="J153" s="96"/>
      <c r="K153" s="96"/>
      <c r="L153" s="91">
        <f t="shared" ref="L153:M153" si="52">L154+L155</f>
        <v>0</v>
      </c>
      <c r="M153" s="91">
        <f t="shared" si="52"/>
        <v>1897</v>
      </c>
      <c r="N153" s="141"/>
      <c r="O153" s="141">
        <f t="shared" si="34"/>
        <v>51.311874492832018</v>
      </c>
      <c r="P153" s="91"/>
      <c r="Q153" s="91"/>
      <c r="R153" s="136" t="e">
        <f t="shared" si="48"/>
        <v>#DIV/0!</v>
      </c>
    </row>
    <row r="154" spans="1:18" ht="25.5" customHeight="1" x14ac:dyDescent="0.25">
      <c r="A154" s="16"/>
      <c r="B154" s="151" t="s">
        <v>192</v>
      </c>
      <c r="C154" s="5"/>
      <c r="D154" s="5"/>
      <c r="E154" s="113"/>
      <c r="F154" s="117"/>
      <c r="G154" s="117">
        <v>1749.5</v>
      </c>
      <c r="H154" s="18"/>
      <c r="I154" s="18"/>
      <c r="J154" s="18"/>
      <c r="K154" s="18"/>
      <c r="L154" s="18"/>
      <c r="M154" s="18">
        <v>1749.5</v>
      </c>
      <c r="N154" s="141"/>
      <c r="O154" s="141">
        <f t="shared" si="34"/>
        <v>100</v>
      </c>
      <c r="P154" s="5"/>
      <c r="Q154" s="5"/>
      <c r="R154" s="136" t="e">
        <f t="shared" si="48"/>
        <v>#DIV/0!</v>
      </c>
    </row>
    <row r="155" spans="1:18" ht="15" customHeight="1" x14ac:dyDescent="0.25">
      <c r="A155" s="16"/>
      <c r="B155" s="151" t="s">
        <v>194</v>
      </c>
      <c r="C155" s="5"/>
      <c r="D155" s="5"/>
      <c r="E155" s="113"/>
      <c r="F155" s="117"/>
      <c r="G155" s="117">
        <v>1947.5</v>
      </c>
      <c r="H155" s="18"/>
      <c r="I155" s="18"/>
      <c r="J155" s="18"/>
      <c r="K155" s="18"/>
      <c r="L155" s="18"/>
      <c r="M155" s="18">
        <v>147.5</v>
      </c>
      <c r="N155" s="141"/>
      <c r="O155" s="141">
        <f t="shared" si="34"/>
        <v>7.5738125802310652</v>
      </c>
      <c r="P155" s="5"/>
      <c r="Q155" s="5"/>
      <c r="R155" s="136" t="e">
        <f t="shared" si="48"/>
        <v>#DIV/0!</v>
      </c>
    </row>
    <row r="156" spans="1:18" s="138" customFormat="1" ht="37.5" customHeight="1" x14ac:dyDescent="0.25">
      <c r="A156" s="135" t="s">
        <v>63</v>
      </c>
      <c r="B156" s="147" t="s">
        <v>264</v>
      </c>
      <c r="C156" s="136"/>
      <c r="D156" s="136"/>
      <c r="E156" s="136">
        <f>E157+E163+E165</f>
        <v>0</v>
      </c>
      <c r="F156" s="136">
        <f>F157+F163+F165</f>
        <v>0</v>
      </c>
      <c r="G156" s="136">
        <f>G157+G163+G165</f>
        <v>150907.70000000001</v>
      </c>
      <c r="H156" s="137" t="e">
        <f>#REF!+#REF!+#REF!</f>
        <v>#REF!</v>
      </c>
      <c r="I156" s="137" t="e">
        <f>#REF!+#REF!+#REF!</f>
        <v>#REF!</v>
      </c>
      <c r="J156" s="137" t="e">
        <f>#REF!+#REF!+#REF!</f>
        <v>#REF!</v>
      </c>
      <c r="K156" s="137" t="e">
        <f>#REF!+#REF!</f>
        <v>#REF!</v>
      </c>
      <c r="L156" s="136">
        <f t="shared" ref="L156:M156" si="53">L157+L163+L165</f>
        <v>0</v>
      </c>
      <c r="M156" s="136">
        <f t="shared" si="53"/>
        <v>139775.9</v>
      </c>
      <c r="N156" s="143"/>
      <c r="O156" s="143">
        <f t="shared" si="34"/>
        <v>92.623438035302357</v>
      </c>
      <c r="P156" s="136"/>
      <c r="Q156" s="136"/>
      <c r="R156" s="136" t="e">
        <f t="shared" si="48"/>
        <v>#DIV/0!</v>
      </c>
    </row>
    <row r="157" spans="1:18" s="47" customFormat="1" ht="15" customHeight="1" x14ac:dyDescent="0.25">
      <c r="A157" s="41"/>
      <c r="B157" s="148" t="s">
        <v>265</v>
      </c>
      <c r="C157" s="43"/>
      <c r="D157" s="43"/>
      <c r="E157" s="114">
        <f>E158+E159+E160+E161+E162</f>
        <v>0</v>
      </c>
      <c r="F157" s="114">
        <f>F158+F159+F160+F161+F162</f>
        <v>0</v>
      </c>
      <c r="G157" s="114">
        <f>G158+G159+G160+G161+G162</f>
        <v>26052.2</v>
      </c>
      <c r="H157" s="12"/>
      <c r="I157" s="12"/>
      <c r="J157" s="12"/>
      <c r="K157" s="12"/>
      <c r="L157" s="114">
        <f t="shared" ref="L157:M157" si="54">L158+L159+L160+L161+L162</f>
        <v>0</v>
      </c>
      <c r="M157" s="114">
        <f t="shared" si="54"/>
        <v>14920.4</v>
      </c>
      <c r="N157" s="141"/>
      <c r="O157" s="141">
        <f t="shared" ref="O157:O220" si="55">M157/G157*100</f>
        <v>57.2711709567714</v>
      </c>
      <c r="P157" s="43"/>
      <c r="Q157" s="43"/>
      <c r="R157" s="136" t="e">
        <f t="shared" si="48"/>
        <v>#DIV/0!</v>
      </c>
    </row>
    <row r="158" spans="1:18" s="47" customFormat="1" ht="22.5" customHeight="1" x14ac:dyDescent="0.25">
      <c r="A158" s="41"/>
      <c r="B158" s="149" t="s">
        <v>266</v>
      </c>
      <c r="C158" s="43"/>
      <c r="D158" s="43"/>
      <c r="E158" s="114"/>
      <c r="F158" s="116"/>
      <c r="G158" s="116"/>
      <c r="H158" s="12"/>
      <c r="I158" s="12"/>
      <c r="J158" s="12"/>
      <c r="K158" s="12"/>
      <c r="L158" s="12"/>
      <c r="M158" s="12"/>
      <c r="N158" s="141"/>
      <c r="O158" s="141"/>
      <c r="P158" s="43"/>
      <c r="Q158" s="43"/>
      <c r="R158" s="136" t="e">
        <f t="shared" si="48"/>
        <v>#DIV/0!</v>
      </c>
    </row>
    <row r="159" spans="1:18" s="47" customFormat="1" ht="15" customHeight="1" x14ac:dyDescent="0.25">
      <c r="A159" s="41"/>
      <c r="B159" s="149" t="s">
        <v>267</v>
      </c>
      <c r="C159" s="43"/>
      <c r="D159" s="43"/>
      <c r="E159" s="114"/>
      <c r="F159" s="116"/>
      <c r="G159" s="116"/>
      <c r="H159" s="12"/>
      <c r="I159" s="12"/>
      <c r="J159" s="12"/>
      <c r="K159" s="12"/>
      <c r="L159" s="12"/>
      <c r="M159" s="12"/>
      <c r="N159" s="141"/>
      <c r="O159" s="141"/>
      <c r="P159" s="43"/>
      <c r="Q159" s="43"/>
      <c r="R159" s="136" t="e">
        <f t="shared" si="48"/>
        <v>#DIV/0!</v>
      </c>
    </row>
    <row r="160" spans="1:18" s="47" customFormat="1" ht="15" customHeight="1" x14ac:dyDescent="0.25">
      <c r="A160" s="41"/>
      <c r="B160" s="149" t="s">
        <v>268</v>
      </c>
      <c r="C160" s="43"/>
      <c r="D160" s="43"/>
      <c r="E160" s="114"/>
      <c r="F160" s="116"/>
      <c r="G160" s="116"/>
      <c r="H160" s="12"/>
      <c r="I160" s="12"/>
      <c r="J160" s="12"/>
      <c r="K160" s="12"/>
      <c r="L160" s="12"/>
      <c r="M160" s="12"/>
      <c r="N160" s="141"/>
      <c r="O160" s="141"/>
      <c r="P160" s="43"/>
      <c r="Q160" s="43"/>
      <c r="R160" s="136" t="e">
        <f t="shared" si="48"/>
        <v>#DIV/0!</v>
      </c>
    </row>
    <row r="161" spans="1:18" s="47" customFormat="1" ht="28.5" customHeight="1" x14ac:dyDescent="0.25">
      <c r="A161" s="41"/>
      <c r="B161" s="149" t="s">
        <v>269</v>
      </c>
      <c r="C161" s="43"/>
      <c r="D161" s="43"/>
      <c r="E161" s="114"/>
      <c r="F161" s="116"/>
      <c r="G161" s="116"/>
      <c r="H161" s="12"/>
      <c r="I161" s="12"/>
      <c r="J161" s="12"/>
      <c r="K161" s="12"/>
      <c r="L161" s="12"/>
      <c r="M161" s="12"/>
      <c r="N161" s="141"/>
      <c r="O161" s="141"/>
      <c r="P161" s="43"/>
      <c r="Q161" s="43"/>
      <c r="R161" s="136" t="e">
        <f t="shared" si="48"/>
        <v>#DIV/0!</v>
      </c>
    </row>
    <row r="162" spans="1:18" s="47" customFormat="1" ht="30" customHeight="1" x14ac:dyDescent="0.25">
      <c r="A162" s="41"/>
      <c r="B162" s="149" t="s">
        <v>270</v>
      </c>
      <c r="C162" s="43"/>
      <c r="D162" s="43"/>
      <c r="E162" s="114"/>
      <c r="F162" s="116"/>
      <c r="G162" s="116">
        <v>26052.2</v>
      </c>
      <c r="H162" s="12"/>
      <c r="I162" s="12"/>
      <c r="J162" s="12"/>
      <c r="K162" s="12"/>
      <c r="L162" s="12"/>
      <c r="M162" s="12">
        <v>14920.4</v>
      </c>
      <c r="N162" s="141"/>
      <c r="O162" s="141">
        <f t="shared" si="55"/>
        <v>57.2711709567714</v>
      </c>
      <c r="P162" s="43"/>
      <c r="Q162" s="43"/>
      <c r="R162" s="136" t="e">
        <f t="shared" si="48"/>
        <v>#DIV/0!</v>
      </c>
    </row>
    <row r="163" spans="1:18" s="47" customFormat="1" ht="15" customHeight="1" x14ac:dyDescent="0.25">
      <c r="A163" s="41"/>
      <c r="B163" s="148" t="s">
        <v>271</v>
      </c>
      <c r="C163" s="43"/>
      <c r="D163" s="43"/>
      <c r="E163" s="114">
        <f>E164</f>
        <v>0</v>
      </c>
      <c r="F163" s="114">
        <f>F164</f>
        <v>0</v>
      </c>
      <c r="G163" s="114">
        <f>G164</f>
        <v>124855.5</v>
      </c>
      <c r="H163" s="12"/>
      <c r="I163" s="12"/>
      <c r="J163" s="12"/>
      <c r="K163" s="12"/>
      <c r="L163" s="114">
        <f t="shared" ref="L163:M163" si="56">L164</f>
        <v>0</v>
      </c>
      <c r="M163" s="114">
        <f t="shared" si="56"/>
        <v>124855.5</v>
      </c>
      <c r="N163" s="141"/>
      <c r="O163" s="141">
        <f t="shared" si="55"/>
        <v>100</v>
      </c>
      <c r="P163" s="43"/>
      <c r="Q163" s="43"/>
      <c r="R163" s="136" t="e">
        <f t="shared" si="48"/>
        <v>#DIV/0!</v>
      </c>
    </row>
    <row r="164" spans="1:18" s="47" customFormat="1" ht="15" customHeight="1" x14ac:dyDescent="0.25">
      <c r="A164" s="41"/>
      <c r="B164" s="149" t="s">
        <v>272</v>
      </c>
      <c r="C164" s="43"/>
      <c r="D164" s="43"/>
      <c r="E164" s="114"/>
      <c r="F164" s="114"/>
      <c r="G164" s="114">
        <v>124855.5</v>
      </c>
      <c r="H164" s="12"/>
      <c r="I164" s="12"/>
      <c r="J164" s="12"/>
      <c r="K164" s="12"/>
      <c r="L164" s="114"/>
      <c r="M164" s="114">
        <v>124855.5</v>
      </c>
      <c r="N164" s="141"/>
      <c r="O164" s="141">
        <f t="shared" si="55"/>
        <v>100</v>
      </c>
      <c r="P164" s="43"/>
      <c r="Q164" s="43"/>
      <c r="R164" s="136" t="e">
        <f t="shared" si="48"/>
        <v>#DIV/0!</v>
      </c>
    </row>
    <row r="165" spans="1:18" s="47" customFormat="1" ht="22.5" customHeight="1" x14ac:dyDescent="0.25">
      <c r="A165" s="41"/>
      <c r="B165" s="148" t="s">
        <v>273</v>
      </c>
      <c r="C165" s="43"/>
      <c r="D165" s="43"/>
      <c r="E165" s="114">
        <f>E166</f>
        <v>0</v>
      </c>
      <c r="F165" s="114">
        <f>F166</f>
        <v>0</v>
      </c>
      <c r="G165" s="114">
        <f>G166</f>
        <v>0</v>
      </c>
      <c r="H165" s="12"/>
      <c r="I165" s="12"/>
      <c r="J165" s="12"/>
      <c r="K165" s="12"/>
      <c r="L165" s="114">
        <f t="shared" ref="L165:M165" si="57">L166</f>
        <v>0</v>
      </c>
      <c r="M165" s="114">
        <f t="shared" si="57"/>
        <v>0</v>
      </c>
      <c r="N165" s="141"/>
      <c r="O165" s="141"/>
      <c r="P165" s="43"/>
      <c r="Q165" s="43"/>
      <c r="R165" s="136" t="e">
        <f t="shared" si="48"/>
        <v>#DIV/0!</v>
      </c>
    </row>
    <row r="166" spans="1:18" s="47" customFormat="1" ht="15" customHeight="1" x14ac:dyDescent="0.25">
      <c r="A166" s="41"/>
      <c r="B166" s="149" t="s">
        <v>274</v>
      </c>
      <c r="C166" s="43"/>
      <c r="D166" s="43"/>
      <c r="E166" s="114"/>
      <c r="F166" s="116"/>
      <c r="G166" s="116"/>
      <c r="H166" s="12"/>
      <c r="I166" s="12"/>
      <c r="J166" s="12"/>
      <c r="K166" s="12"/>
      <c r="L166" s="12"/>
      <c r="M166" s="12"/>
      <c r="N166" s="141"/>
      <c r="O166" s="141"/>
      <c r="P166" s="43"/>
      <c r="Q166" s="43"/>
      <c r="R166" s="136" t="e">
        <f t="shared" si="48"/>
        <v>#DIV/0!</v>
      </c>
    </row>
    <row r="167" spans="1:18" s="138" customFormat="1" ht="15" customHeight="1" x14ac:dyDescent="0.25">
      <c r="A167" s="135" t="s">
        <v>64</v>
      </c>
      <c r="B167" s="147" t="s">
        <v>65</v>
      </c>
      <c r="C167" s="136"/>
      <c r="D167" s="136"/>
      <c r="E167" s="136">
        <f>E168+E169+E170+E171</f>
        <v>0</v>
      </c>
      <c r="F167" s="136">
        <f>F168+F169+F170+F171</f>
        <v>0</v>
      </c>
      <c r="G167" s="136">
        <f>G168+G169+G170+G171</f>
        <v>284383</v>
      </c>
      <c r="H167" s="137"/>
      <c r="I167" s="137"/>
      <c r="J167" s="137"/>
      <c r="K167" s="137"/>
      <c r="L167" s="136">
        <f t="shared" ref="L167:M167" si="58">L168+L169+L170+L171</f>
        <v>0</v>
      </c>
      <c r="M167" s="136">
        <f t="shared" si="58"/>
        <v>284383</v>
      </c>
      <c r="N167" s="143"/>
      <c r="O167" s="143">
        <f t="shared" si="55"/>
        <v>100</v>
      </c>
      <c r="P167" s="136"/>
      <c r="Q167" s="136"/>
      <c r="R167" s="136" t="e">
        <f t="shared" si="48"/>
        <v>#DIV/0!</v>
      </c>
    </row>
    <row r="168" spans="1:18" s="47" customFormat="1" ht="25.5" customHeight="1" x14ac:dyDescent="0.25">
      <c r="A168" s="41"/>
      <c r="B168" s="149" t="s">
        <v>260</v>
      </c>
      <c r="C168" s="43"/>
      <c r="D168" s="43"/>
      <c r="E168" s="114"/>
      <c r="F168" s="116"/>
      <c r="G168" s="116">
        <v>267717</v>
      </c>
      <c r="H168" s="12"/>
      <c r="I168" s="12"/>
      <c r="J168" s="12"/>
      <c r="K168" s="12"/>
      <c r="L168" s="12"/>
      <c r="M168" s="12">
        <v>267717</v>
      </c>
      <c r="N168" s="141"/>
      <c r="O168" s="141">
        <f t="shared" si="55"/>
        <v>100</v>
      </c>
      <c r="P168" s="43"/>
      <c r="Q168" s="43"/>
      <c r="R168" s="136" t="e">
        <f t="shared" si="48"/>
        <v>#DIV/0!</v>
      </c>
    </row>
    <row r="169" spans="1:18" s="47" customFormat="1" ht="30" customHeight="1" x14ac:dyDescent="0.25">
      <c r="A169" s="41"/>
      <c r="B169" s="149" t="s">
        <v>261</v>
      </c>
      <c r="C169" s="43"/>
      <c r="D169" s="43"/>
      <c r="E169" s="114"/>
      <c r="F169" s="116"/>
      <c r="G169" s="116">
        <v>14666</v>
      </c>
      <c r="H169" s="12"/>
      <c r="I169" s="12"/>
      <c r="J169" s="12"/>
      <c r="K169" s="12"/>
      <c r="L169" s="12"/>
      <c r="M169" s="12">
        <v>14666</v>
      </c>
      <c r="N169" s="141"/>
      <c r="O169" s="141">
        <f t="shared" si="55"/>
        <v>100</v>
      </c>
      <c r="P169" s="43"/>
      <c r="Q169" s="43"/>
      <c r="R169" s="136" t="e">
        <f t="shared" si="48"/>
        <v>#DIV/0!</v>
      </c>
    </row>
    <row r="170" spans="1:18" s="47" customFormat="1" ht="15" customHeight="1" x14ac:dyDescent="0.25">
      <c r="A170" s="41"/>
      <c r="B170" s="149" t="s">
        <v>262</v>
      </c>
      <c r="C170" s="43"/>
      <c r="D170" s="43"/>
      <c r="E170" s="114"/>
      <c r="F170" s="116"/>
      <c r="G170" s="116">
        <v>1000</v>
      </c>
      <c r="H170" s="12"/>
      <c r="I170" s="12"/>
      <c r="J170" s="12"/>
      <c r="K170" s="12"/>
      <c r="L170" s="12"/>
      <c r="M170" s="12">
        <v>1000</v>
      </c>
      <c r="N170" s="141"/>
      <c r="O170" s="141">
        <f t="shared" si="55"/>
        <v>100</v>
      </c>
      <c r="P170" s="43"/>
      <c r="Q170" s="43"/>
      <c r="R170" s="136" t="e">
        <f t="shared" si="48"/>
        <v>#DIV/0!</v>
      </c>
    </row>
    <row r="171" spans="1:18" s="47" customFormat="1" ht="15" customHeight="1" x14ac:dyDescent="0.25">
      <c r="A171" s="41"/>
      <c r="B171" s="149" t="s">
        <v>263</v>
      </c>
      <c r="C171" s="43"/>
      <c r="D171" s="43"/>
      <c r="E171" s="114"/>
      <c r="F171" s="116"/>
      <c r="G171" s="116">
        <v>1000</v>
      </c>
      <c r="H171" s="12"/>
      <c r="I171" s="12"/>
      <c r="J171" s="12"/>
      <c r="K171" s="12"/>
      <c r="L171" s="12"/>
      <c r="M171" s="12">
        <v>1000</v>
      </c>
      <c r="N171" s="141"/>
      <c r="O171" s="141">
        <f t="shared" si="55"/>
        <v>100</v>
      </c>
      <c r="P171" s="43"/>
      <c r="Q171" s="43"/>
      <c r="R171" s="136" t="e">
        <f t="shared" si="48"/>
        <v>#DIV/0!</v>
      </c>
    </row>
    <row r="172" spans="1:18" s="138" customFormat="1" ht="15" customHeight="1" x14ac:dyDescent="0.25">
      <c r="A172" s="135" t="s">
        <v>66</v>
      </c>
      <c r="B172" s="147" t="s">
        <v>67</v>
      </c>
      <c r="C172" s="136"/>
      <c r="D172" s="136"/>
      <c r="E172" s="136">
        <f>E173+E176+E180</f>
        <v>0</v>
      </c>
      <c r="F172" s="136">
        <f>F173+F176+F180</f>
        <v>23723.4</v>
      </c>
      <c r="G172" s="137">
        <f>G173+G176+G180</f>
        <v>132821.1</v>
      </c>
      <c r="H172" s="137" t="e">
        <f>#REF!</f>
        <v>#REF!</v>
      </c>
      <c r="I172" s="137" t="e">
        <f>#REF!</f>
        <v>#REF!</v>
      </c>
      <c r="J172" s="137" t="e">
        <f>#REF!</f>
        <v>#REF!</v>
      </c>
      <c r="K172" s="137" t="e">
        <f>#REF!</f>
        <v>#REF!</v>
      </c>
      <c r="L172" s="136">
        <f t="shared" ref="L172:M172" si="59">L173+L176+L180</f>
        <v>23723.4</v>
      </c>
      <c r="M172" s="136">
        <f t="shared" si="59"/>
        <v>61726.3</v>
      </c>
      <c r="N172" s="143">
        <f t="shared" ref="N172:N214" si="60">L172/F172*100</f>
        <v>100</v>
      </c>
      <c r="O172" s="143">
        <f t="shared" si="55"/>
        <v>46.473263660668373</v>
      </c>
      <c r="P172" s="136"/>
      <c r="Q172" s="136"/>
      <c r="R172" s="136" t="e">
        <f t="shared" si="48"/>
        <v>#DIV/0!</v>
      </c>
    </row>
    <row r="173" spans="1:18" s="15" customFormat="1" ht="22.5" customHeight="1" x14ac:dyDescent="0.25">
      <c r="A173" s="8"/>
      <c r="B173" s="148" t="s">
        <v>275</v>
      </c>
      <c r="C173" s="10"/>
      <c r="D173" s="10"/>
      <c r="E173" s="114">
        <f>E174+E175</f>
        <v>0</v>
      </c>
      <c r="F173" s="114">
        <f>F174+F175</f>
        <v>23723.4</v>
      </c>
      <c r="G173" s="114">
        <f>G174+G175</f>
        <v>42058.3</v>
      </c>
      <c r="H173" s="12"/>
      <c r="I173" s="12"/>
      <c r="J173" s="12"/>
      <c r="K173" s="12"/>
      <c r="L173" s="114">
        <f t="shared" ref="L173:M173" si="61">L174+L175</f>
        <v>23723.4</v>
      </c>
      <c r="M173" s="114">
        <f t="shared" si="61"/>
        <v>42058.3</v>
      </c>
      <c r="N173" s="141">
        <f t="shared" si="60"/>
        <v>100</v>
      </c>
      <c r="O173" s="141">
        <f t="shared" si="55"/>
        <v>100</v>
      </c>
      <c r="P173" s="10"/>
      <c r="Q173" s="10"/>
      <c r="R173" s="136" t="e">
        <f t="shared" si="48"/>
        <v>#DIV/0!</v>
      </c>
    </row>
    <row r="174" spans="1:18" s="15" customFormat="1" ht="15" customHeight="1" x14ac:dyDescent="0.25">
      <c r="A174" s="8"/>
      <c r="B174" s="149" t="s">
        <v>276</v>
      </c>
      <c r="C174" s="10"/>
      <c r="D174" s="10"/>
      <c r="E174" s="114"/>
      <c r="F174" s="116">
        <v>12705</v>
      </c>
      <c r="G174" s="116">
        <v>669</v>
      </c>
      <c r="H174" s="12"/>
      <c r="I174" s="12"/>
      <c r="J174" s="12"/>
      <c r="K174" s="12"/>
      <c r="L174" s="12">
        <v>12705</v>
      </c>
      <c r="M174" s="12">
        <v>669</v>
      </c>
      <c r="N174" s="141">
        <f t="shared" si="60"/>
        <v>100</v>
      </c>
      <c r="O174" s="141">
        <f t="shared" si="55"/>
        <v>100</v>
      </c>
      <c r="P174" s="10"/>
      <c r="Q174" s="10"/>
      <c r="R174" s="136" t="e">
        <f t="shared" si="48"/>
        <v>#DIV/0!</v>
      </c>
    </row>
    <row r="175" spans="1:18" s="15" customFormat="1" ht="15" customHeight="1" x14ac:dyDescent="0.25">
      <c r="A175" s="8"/>
      <c r="B175" s="149" t="s">
        <v>277</v>
      </c>
      <c r="C175" s="10"/>
      <c r="D175" s="10"/>
      <c r="E175" s="114"/>
      <c r="F175" s="116">
        <v>11018.4</v>
      </c>
      <c r="G175" s="116">
        <v>41389.300000000003</v>
      </c>
      <c r="H175" s="12"/>
      <c r="I175" s="12"/>
      <c r="J175" s="12"/>
      <c r="K175" s="12"/>
      <c r="L175" s="12">
        <v>11018.4</v>
      </c>
      <c r="M175" s="12">
        <v>41389.300000000003</v>
      </c>
      <c r="N175" s="141">
        <f t="shared" si="60"/>
        <v>100</v>
      </c>
      <c r="O175" s="141">
        <f t="shared" si="55"/>
        <v>100</v>
      </c>
      <c r="P175" s="10"/>
      <c r="Q175" s="10"/>
      <c r="R175" s="136" t="e">
        <f t="shared" si="48"/>
        <v>#DIV/0!</v>
      </c>
    </row>
    <row r="176" spans="1:18" s="15" customFormat="1" ht="15" customHeight="1" x14ac:dyDescent="0.25">
      <c r="A176" s="8"/>
      <c r="B176" s="148" t="s">
        <v>278</v>
      </c>
      <c r="C176" s="10"/>
      <c r="D176" s="10"/>
      <c r="E176" s="114">
        <f>E177+E178+E179</f>
        <v>0</v>
      </c>
      <c r="F176" s="114">
        <f>F177+F178+F179</f>
        <v>0</v>
      </c>
      <c r="G176" s="116">
        <f>G177+G178+G179</f>
        <v>83089.3</v>
      </c>
      <c r="H176" s="12"/>
      <c r="I176" s="12"/>
      <c r="J176" s="12"/>
      <c r="K176" s="12"/>
      <c r="L176" s="114">
        <f t="shared" ref="L176:M176" si="62">L177+L178+L179</f>
        <v>0</v>
      </c>
      <c r="M176" s="114">
        <f t="shared" si="62"/>
        <v>15063.9</v>
      </c>
      <c r="N176" s="141"/>
      <c r="O176" s="141">
        <f t="shared" si="55"/>
        <v>18.129771222046639</v>
      </c>
      <c r="P176" s="10"/>
      <c r="Q176" s="10"/>
      <c r="R176" s="136" t="e">
        <f t="shared" si="48"/>
        <v>#DIV/0!</v>
      </c>
    </row>
    <row r="177" spans="1:18" s="15" customFormat="1" ht="15" customHeight="1" x14ac:dyDescent="0.25">
      <c r="A177" s="8"/>
      <c r="B177" s="149" t="s">
        <v>279</v>
      </c>
      <c r="C177" s="10"/>
      <c r="D177" s="10"/>
      <c r="E177" s="114"/>
      <c r="F177" s="116"/>
      <c r="G177" s="116">
        <v>12278.1</v>
      </c>
      <c r="H177" s="12"/>
      <c r="I177" s="12"/>
      <c r="J177" s="12"/>
      <c r="K177" s="12"/>
      <c r="L177" s="12"/>
      <c r="M177" s="12">
        <v>3014.6</v>
      </c>
      <c r="N177" s="141"/>
      <c r="O177" s="141">
        <f t="shared" si="55"/>
        <v>24.552658798999843</v>
      </c>
      <c r="P177" s="10"/>
      <c r="Q177" s="10"/>
      <c r="R177" s="136" t="e">
        <f t="shared" si="48"/>
        <v>#DIV/0!</v>
      </c>
    </row>
    <row r="178" spans="1:18" s="15" customFormat="1" ht="25.5" customHeight="1" x14ac:dyDescent="0.25">
      <c r="A178" s="8"/>
      <c r="B178" s="149" t="s">
        <v>280</v>
      </c>
      <c r="C178" s="10"/>
      <c r="D178" s="10"/>
      <c r="E178" s="114"/>
      <c r="F178" s="116"/>
      <c r="G178" s="116">
        <v>48197.3</v>
      </c>
      <c r="H178" s="12"/>
      <c r="I178" s="12"/>
      <c r="J178" s="12"/>
      <c r="K178" s="12"/>
      <c r="L178" s="12"/>
      <c r="M178" s="12">
        <v>12049.3</v>
      </c>
      <c r="N178" s="141"/>
      <c r="O178" s="141">
        <f t="shared" si="55"/>
        <v>24.99994812987449</v>
      </c>
      <c r="P178" s="10"/>
      <c r="Q178" s="10"/>
      <c r="R178" s="136" t="e">
        <f t="shared" si="48"/>
        <v>#DIV/0!</v>
      </c>
    </row>
    <row r="179" spans="1:18" s="15" customFormat="1" ht="25.5" customHeight="1" x14ac:dyDescent="0.25">
      <c r="A179" s="8"/>
      <c r="B179" s="149" t="s">
        <v>281</v>
      </c>
      <c r="C179" s="10"/>
      <c r="D179" s="10"/>
      <c r="E179" s="114"/>
      <c r="F179" s="116"/>
      <c r="G179" s="116">
        <v>22613.9</v>
      </c>
      <c r="H179" s="12"/>
      <c r="I179" s="12"/>
      <c r="J179" s="12"/>
      <c r="K179" s="12"/>
      <c r="L179" s="12"/>
      <c r="M179" s="12">
        <v>0</v>
      </c>
      <c r="N179" s="141"/>
      <c r="O179" s="141">
        <f t="shared" si="55"/>
        <v>0</v>
      </c>
      <c r="P179" s="10"/>
      <c r="Q179" s="10"/>
      <c r="R179" s="136" t="e">
        <f t="shared" si="48"/>
        <v>#DIV/0!</v>
      </c>
    </row>
    <row r="180" spans="1:18" s="15" customFormat="1" ht="22.5" customHeight="1" x14ac:dyDescent="0.25">
      <c r="A180" s="8"/>
      <c r="B180" s="148" t="s">
        <v>282</v>
      </c>
      <c r="C180" s="10"/>
      <c r="D180" s="10"/>
      <c r="E180" s="114">
        <f>E181</f>
        <v>0</v>
      </c>
      <c r="F180" s="114">
        <f>F181</f>
        <v>0</v>
      </c>
      <c r="G180" s="114">
        <f>G181</f>
        <v>7673.5</v>
      </c>
      <c r="H180" s="12"/>
      <c r="I180" s="12"/>
      <c r="J180" s="12"/>
      <c r="K180" s="12"/>
      <c r="L180" s="114">
        <f t="shared" ref="L180:M180" si="63">L181</f>
        <v>0</v>
      </c>
      <c r="M180" s="114">
        <f t="shared" si="63"/>
        <v>4604.1000000000004</v>
      </c>
      <c r="N180" s="141"/>
      <c r="O180" s="141">
        <f t="shared" si="55"/>
        <v>60.000000000000007</v>
      </c>
      <c r="P180" s="10"/>
      <c r="Q180" s="10"/>
      <c r="R180" s="136" t="e">
        <f t="shared" si="48"/>
        <v>#DIV/0!</v>
      </c>
    </row>
    <row r="181" spans="1:18" s="15" customFormat="1" ht="15" customHeight="1" x14ac:dyDescent="0.25">
      <c r="A181" s="8"/>
      <c r="B181" s="149" t="s">
        <v>283</v>
      </c>
      <c r="C181" s="10"/>
      <c r="D181" s="10"/>
      <c r="E181" s="114"/>
      <c r="F181" s="116"/>
      <c r="G181" s="116">
        <v>7673.5</v>
      </c>
      <c r="H181" s="12"/>
      <c r="I181" s="12"/>
      <c r="J181" s="12"/>
      <c r="K181" s="12"/>
      <c r="L181" s="12"/>
      <c r="M181" s="12">
        <v>4604.1000000000004</v>
      </c>
      <c r="N181" s="141"/>
      <c r="O181" s="141">
        <f t="shared" si="55"/>
        <v>60.000000000000007</v>
      </c>
      <c r="P181" s="10"/>
      <c r="Q181" s="10"/>
      <c r="R181" s="136" t="e">
        <f t="shared" si="48"/>
        <v>#DIV/0!</v>
      </c>
    </row>
    <row r="182" spans="1:18" s="138" customFormat="1" ht="15" customHeight="1" x14ac:dyDescent="0.25">
      <c r="A182" s="135" t="s">
        <v>68</v>
      </c>
      <c r="B182" s="147" t="s">
        <v>69</v>
      </c>
      <c r="C182" s="136"/>
      <c r="D182" s="136"/>
      <c r="E182" s="136">
        <f>E183+E185+E188+E190+E192+E194+E196</f>
        <v>0</v>
      </c>
      <c r="F182" s="136">
        <f>F183+F185+F188+F190+F192+F194+F196</f>
        <v>52180</v>
      </c>
      <c r="G182" s="136">
        <f>G183+G185+G188+G190+G192+G194+G196</f>
        <v>0</v>
      </c>
      <c r="H182" s="137">
        <f t="shared" ref="H182:K182" si="64">H184+H186+H188+H189+H190+H193</f>
        <v>0</v>
      </c>
      <c r="I182" s="137">
        <f t="shared" si="64"/>
        <v>0</v>
      </c>
      <c r="J182" s="137">
        <f t="shared" si="64"/>
        <v>0</v>
      </c>
      <c r="K182" s="137">
        <f t="shared" si="64"/>
        <v>0</v>
      </c>
      <c r="L182" s="136">
        <f t="shared" ref="L182:M182" si="65">L183+L185+L188+L190+L192+L194+L196</f>
        <v>52180</v>
      </c>
      <c r="M182" s="136">
        <f t="shared" si="65"/>
        <v>0</v>
      </c>
      <c r="N182" s="143">
        <f t="shared" si="60"/>
        <v>100</v>
      </c>
      <c r="O182" s="143"/>
      <c r="P182" s="136"/>
      <c r="Q182" s="136"/>
      <c r="R182" s="136" t="e">
        <f t="shared" si="48"/>
        <v>#DIV/0!</v>
      </c>
    </row>
    <row r="183" spans="1:18" s="65" customFormat="1" ht="22.5" customHeight="1" x14ac:dyDescent="0.25">
      <c r="A183" s="61" t="s">
        <v>70</v>
      </c>
      <c r="B183" s="148" t="s">
        <v>284</v>
      </c>
      <c r="C183" s="62"/>
      <c r="D183" s="62"/>
      <c r="E183" s="114">
        <f>E184</f>
        <v>0</v>
      </c>
      <c r="F183" s="114">
        <f>F184</f>
        <v>606.20000000000005</v>
      </c>
      <c r="G183" s="114">
        <f>G184</f>
        <v>0</v>
      </c>
      <c r="H183" s="63"/>
      <c r="I183" s="63"/>
      <c r="J183" s="63"/>
      <c r="K183" s="63"/>
      <c r="L183" s="114">
        <f t="shared" ref="L183:M183" si="66">L184</f>
        <v>606.20000000000005</v>
      </c>
      <c r="M183" s="114">
        <f t="shared" si="66"/>
        <v>0</v>
      </c>
      <c r="N183" s="141">
        <f t="shared" si="60"/>
        <v>100</v>
      </c>
      <c r="O183" s="141"/>
      <c r="P183" s="62"/>
      <c r="Q183" s="62"/>
      <c r="R183" s="136" t="e">
        <f t="shared" si="48"/>
        <v>#DIV/0!</v>
      </c>
    </row>
    <row r="184" spans="1:18" ht="25.5" customHeight="1" x14ac:dyDescent="0.25">
      <c r="A184" s="16"/>
      <c r="B184" s="151" t="s">
        <v>285</v>
      </c>
      <c r="C184" s="5"/>
      <c r="D184" s="5"/>
      <c r="E184" s="113"/>
      <c r="F184" s="117">
        <v>606.20000000000005</v>
      </c>
      <c r="G184" s="117"/>
      <c r="H184" s="28"/>
      <c r="I184" s="29"/>
      <c r="J184" s="28"/>
      <c r="K184" s="29"/>
      <c r="L184" s="18">
        <v>606.20000000000005</v>
      </c>
      <c r="M184" s="29"/>
      <c r="N184" s="141">
        <f t="shared" si="60"/>
        <v>100</v>
      </c>
      <c r="O184" s="141"/>
      <c r="P184" s="5"/>
      <c r="Q184" s="5"/>
      <c r="R184" s="136" t="e">
        <f t="shared" si="48"/>
        <v>#DIV/0!</v>
      </c>
    </row>
    <row r="185" spans="1:18" ht="25.5" customHeight="1" x14ac:dyDescent="0.25">
      <c r="A185" s="41"/>
      <c r="B185" s="150" t="s">
        <v>286</v>
      </c>
      <c r="C185" s="5"/>
      <c r="D185" s="5"/>
      <c r="E185" s="113">
        <f>E186+E187</f>
        <v>0</v>
      </c>
      <c r="F185" s="113">
        <f>F186+F187</f>
        <v>29105.9</v>
      </c>
      <c r="G185" s="113">
        <f>G186+G187</f>
        <v>0</v>
      </c>
      <c r="H185" s="28"/>
      <c r="I185" s="29"/>
      <c r="J185" s="28"/>
      <c r="K185" s="29"/>
      <c r="L185" s="113">
        <f t="shared" ref="L185:M185" si="67">L186+L187</f>
        <v>29105.9</v>
      </c>
      <c r="M185" s="113">
        <f t="shared" si="67"/>
        <v>0</v>
      </c>
      <c r="N185" s="141">
        <f t="shared" si="60"/>
        <v>100</v>
      </c>
      <c r="O185" s="141"/>
      <c r="P185" s="5"/>
      <c r="Q185" s="5"/>
      <c r="R185" s="136" t="e">
        <f t="shared" si="48"/>
        <v>#DIV/0!</v>
      </c>
    </row>
    <row r="186" spans="1:18" ht="15" customHeight="1" x14ac:dyDescent="0.25">
      <c r="A186" s="58"/>
      <c r="B186" s="151" t="s">
        <v>287</v>
      </c>
      <c r="C186" s="5"/>
      <c r="D186" s="5"/>
      <c r="E186" s="113"/>
      <c r="F186" s="117">
        <v>8120</v>
      </c>
      <c r="G186" s="117"/>
      <c r="H186" s="28"/>
      <c r="I186" s="29"/>
      <c r="J186" s="28"/>
      <c r="K186" s="29"/>
      <c r="L186" s="18">
        <v>8120</v>
      </c>
      <c r="M186" s="29"/>
      <c r="N186" s="141">
        <f t="shared" si="60"/>
        <v>100</v>
      </c>
      <c r="O186" s="141"/>
      <c r="P186" s="5"/>
      <c r="Q186" s="5"/>
      <c r="R186" s="136" t="e">
        <f t="shared" si="48"/>
        <v>#DIV/0!</v>
      </c>
    </row>
    <row r="187" spans="1:18" ht="15" customHeight="1" x14ac:dyDescent="0.25">
      <c r="A187" s="58"/>
      <c r="B187" s="151" t="s">
        <v>288</v>
      </c>
      <c r="C187" s="5"/>
      <c r="D187" s="5"/>
      <c r="E187" s="113"/>
      <c r="F187" s="117">
        <v>20985.9</v>
      </c>
      <c r="G187" s="117"/>
      <c r="H187" s="28"/>
      <c r="I187" s="29"/>
      <c r="J187" s="28"/>
      <c r="K187" s="29"/>
      <c r="L187" s="18">
        <v>20985.9</v>
      </c>
      <c r="M187" s="29"/>
      <c r="N187" s="141">
        <f t="shared" si="60"/>
        <v>100</v>
      </c>
      <c r="O187" s="141"/>
      <c r="P187" s="5"/>
      <c r="Q187" s="5"/>
      <c r="R187" s="136" t="e">
        <f t="shared" si="48"/>
        <v>#DIV/0!</v>
      </c>
    </row>
    <row r="188" spans="1:18" ht="15" customHeight="1" x14ac:dyDescent="0.25">
      <c r="A188" s="16"/>
      <c r="B188" s="150" t="s">
        <v>289</v>
      </c>
      <c r="C188" s="5"/>
      <c r="D188" s="5"/>
      <c r="E188" s="113">
        <f>E189</f>
        <v>0</v>
      </c>
      <c r="F188" s="113">
        <f>F189</f>
        <v>5423.9</v>
      </c>
      <c r="G188" s="113">
        <f>G189</f>
        <v>0</v>
      </c>
      <c r="H188" s="28"/>
      <c r="I188" s="29"/>
      <c r="J188" s="28"/>
      <c r="K188" s="29"/>
      <c r="L188" s="113">
        <f t="shared" ref="L188:M188" si="68">L189</f>
        <v>5423.9</v>
      </c>
      <c r="M188" s="113">
        <f t="shared" si="68"/>
        <v>0</v>
      </c>
      <c r="N188" s="141">
        <f t="shared" si="60"/>
        <v>100</v>
      </c>
      <c r="O188" s="141"/>
      <c r="P188" s="5"/>
      <c r="Q188" s="5"/>
      <c r="R188" s="136" t="e">
        <f t="shared" si="48"/>
        <v>#DIV/0!</v>
      </c>
    </row>
    <row r="189" spans="1:18" ht="15" customHeight="1" x14ac:dyDescent="0.25">
      <c r="A189" s="16"/>
      <c r="B189" s="151" t="s">
        <v>290</v>
      </c>
      <c r="C189" s="5"/>
      <c r="D189" s="5"/>
      <c r="E189" s="113"/>
      <c r="F189" s="117">
        <v>5423.9</v>
      </c>
      <c r="G189" s="117"/>
      <c r="H189" s="28"/>
      <c r="I189" s="29"/>
      <c r="J189" s="28"/>
      <c r="K189" s="29"/>
      <c r="L189" s="18">
        <v>5423.9</v>
      </c>
      <c r="M189" s="29"/>
      <c r="N189" s="141">
        <f t="shared" si="60"/>
        <v>100</v>
      </c>
      <c r="O189" s="141"/>
      <c r="P189" s="5"/>
      <c r="Q189" s="5"/>
      <c r="R189" s="136" t="e">
        <f t="shared" si="48"/>
        <v>#DIV/0!</v>
      </c>
    </row>
    <row r="190" spans="1:18" ht="25.5" customHeight="1" x14ac:dyDescent="0.25">
      <c r="A190" s="16"/>
      <c r="B190" s="150" t="s">
        <v>291</v>
      </c>
      <c r="C190" s="5"/>
      <c r="D190" s="5"/>
      <c r="E190" s="113">
        <f>E191</f>
        <v>0</v>
      </c>
      <c r="F190" s="113">
        <f>F191</f>
        <v>12980.2</v>
      </c>
      <c r="G190" s="113">
        <f>G191</f>
        <v>0</v>
      </c>
      <c r="H190" s="28"/>
      <c r="I190" s="29"/>
      <c r="J190" s="28"/>
      <c r="K190" s="29"/>
      <c r="L190" s="113">
        <f t="shared" ref="L190:M190" si="69">L191</f>
        <v>12980.2</v>
      </c>
      <c r="M190" s="113">
        <f t="shared" si="69"/>
        <v>0</v>
      </c>
      <c r="N190" s="141">
        <f t="shared" si="60"/>
        <v>100</v>
      </c>
      <c r="O190" s="141"/>
      <c r="P190" s="5"/>
      <c r="Q190" s="5"/>
      <c r="R190" s="136" t="e">
        <f t="shared" si="48"/>
        <v>#DIV/0!</v>
      </c>
    </row>
    <row r="191" spans="1:18" ht="25.5" customHeight="1" x14ac:dyDescent="0.25">
      <c r="A191" s="16"/>
      <c r="B191" s="151" t="s">
        <v>292</v>
      </c>
      <c r="C191" s="5"/>
      <c r="D191" s="5"/>
      <c r="E191" s="113"/>
      <c r="F191" s="117">
        <v>12980.2</v>
      </c>
      <c r="G191" s="117"/>
      <c r="H191" s="28"/>
      <c r="I191" s="29"/>
      <c r="J191" s="28"/>
      <c r="K191" s="29"/>
      <c r="L191" s="18">
        <v>12980.2</v>
      </c>
      <c r="M191" s="29"/>
      <c r="N191" s="141">
        <f t="shared" si="60"/>
        <v>100</v>
      </c>
      <c r="O191" s="141"/>
      <c r="P191" s="5"/>
      <c r="Q191" s="5"/>
      <c r="R191" s="136" t="e">
        <f t="shared" si="48"/>
        <v>#DIV/0!</v>
      </c>
    </row>
    <row r="192" spans="1:18" ht="15" customHeight="1" x14ac:dyDescent="0.25">
      <c r="A192" s="16"/>
      <c r="B192" s="150" t="s">
        <v>293</v>
      </c>
      <c r="C192" s="5"/>
      <c r="D192" s="5"/>
      <c r="E192" s="113">
        <f>E193</f>
        <v>0</v>
      </c>
      <c r="F192" s="113">
        <f>F193</f>
        <v>3800</v>
      </c>
      <c r="G192" s="113">
        <f>G193</f>
        <v>0</v>
      </c>
      <c r="H192" s="28"/>
      <c r="I192" s="29"/>
      <c r="J192" s="28"/>
      <c r="K192" s="29"/>
      <c r="L192" s="113">
        <f t="shared" ref="L192:M192" si="70">L193</f>
        <v>3800</v>
      </c>
      <c r="M192" s="113">
        <f t="shared" si="70"/>
        <v>0</v>
      </c>
      <c r="N192" s="141">
        <f t="shared" si="60"/>
        <v>100</v>
      </c>
      <c r="O192" s="141"/>
      <c r="P192" s="5"/>
      <c r="Q192" s="5"/>
      <c r="R192" s="136" t="e">
        <f t="shared" si="48"/>
        <v>#DIV/0!</v>
      </c>
    </row>
    <row r="193" spans="1:18" ht="15" customHeight="1" x14ac:dyDescent="0.25">
      <c r="A193" s="16"/>
      <c r="B193" s="151" t="s">
        <v>294</v>
      </c>
      <c r="C193" s="5"/>
      <c r="D193" s="5"/>
      <c r="E193" s="113"/>
      <c r="F193" s="117">
        <v>3800</v>
      </c>
      <c r="G193" s="117"/>
      <c r="H193" s="18"/>
      <c r="I193" s="18"/>
      <c r="J193" s="18"/>
      <c r="K193" s="18"/>
      <c r="L193" s="18">
        <v>3800</v>
      </c>
      <c r="M193" s="29"/>
      <c r="N193" s="141">
        <f t="shared" si="60"/>
        <v>100</v>
      </c>
      <c r="O193" s="141"/>
      <c r="P193" s="5"/>
      <c r="Q193" s="5"/>
      <c r="R193" s="136" t="e">
        <f t="shared" si="48"/>
        <v>#DIV/0!</v>
      </c>
    </row>
    <row r="194" spans="1:18" ht="15" customHeight="1" x14ac:dyDescent="0.25">
      <c r="A194" s="16"/>
      <c r="B194" s="150" t="s">
        <v>295</v>
      </c>
      <c r="C194" s="5"/>
      <c r="D194" s="5"/>
      <c r="E194" s="113">
        <f>E195</f>
        <v>0</v>
      </c>
      <c r="F194" s="113">
        <f>F195</f>
        <v>0</v>
      </c>
      <c r="G194" s="113">
        <f>G195</f>
        <v>0</v>
      </c>
      <c r="H194" s="18"/>
      <c r="I194" s="18"/>
      <c r="J194" s="18"/>
      <c r="K194" s="18"/>
      <c r="L194" s="113">
        <f t="shared" ref="L194:M194" si="71">L195</f>
        <v>0</v>
      </c>
      <c r="M194" s="113">
        <f t="shared" si="71"/>
        <v>0</v>
      </c>
      <c r="N194" s="141"/>
      <c r="O194" s="141"/>
      <c r="P194" s="5"/>
      <c r="Q194" s="5"/>
      <c r="R194" s="136" t="e">
        <f t="shared" si="48"/>
        <v>#DIV/0!</v>
      </c>
    </row>
    <row r="195" spans="1:18" ht="15" customHeight="1" x14ac:dyDescent="0.25">
      <c r="A195" s="16"/>
      <c r="B195" s="151" t="s">
        <v>296</v>
      </c>
      <c r="C195" s="5"/>
      <c r="D195" s="5"/>
      <c r="E195" s="113"/>
      <c r="F195" s="117"/>
      <c r="G195" s="117"/>
      <c r="H195" s="18"/>
      <c r="I195" s="18"/>
      <c r="J195" s="18"/>
      <c r="K195" s="18"/>
      <c r="L195" s="18"/>
      <c r="M195" s="29"/>
      <c r="N195" s="141"/>
      <c r="O195" s="141"/>
      <c r="P195" s="5"/>
      <c r="Q195" s="5"/>
      <c r="R195" s="136" t="e">
        <f t="shared" si="48"/>
        <v>#DIV/0!</v>
      </c>
    </row>
    <row r="196" spans="1:18" ht="15" customHeight="1" x14ac:dyDescent="0.25">
      <c r="A196" s="16"/>
      <c r="B196" s="150" t="s">
        <v>297</v>
      </c>
      <c r="C196" s="5"/>
      <c r="D196" s="5"/>
      <c r="E196" s="113">
        <f>E197</f>
        <v>0</v>
      </c>
      <c r="F196" s="113">
        <f>F197</f>
        <v>263.8</v>
      </c>
      <c r="G196" s="113">
        <f>G197</f>
        <v>0</v>
      </c>
      <c r="H196" s="18"/>
      <c r="I196" s="18"/>
      <c r="J196" s="18"/>
      <c r="K196" s="18"/>
      <c r="L196" s="113">
        <f t="shared" ref="L196:M196" si="72">L197</f>
        <v>263.8</v>
      </c>
      <c r="M196" s="113">
        <f t="shared" si="72"/>
        <v>0</v>
      </c>
      <c r="N196" s="141">
        <f t="shared" si="60"/>
        <v>100</v>
      </c>
      <c r="O196" s="141"/>
      <c r="P196" s="5"/>
      <c r="Q196" s="5"/>
      <c r="R196" s="136" t="e">
        <f t="shared" si="48"/>
        <v>#DIV/0!</v>
      </c>
    </row>
    <row r="197" spans="1:18" ht="25.5" customHeight="1" x14ac:dyDescent="0.25">
      <c r="A197" s="16"/>
      <c r="B197" s="151" t="s">
        <v>298</v>
      </c>
      <c r="C197" s="5"/>
      <c r="D197" s="5"/>
      <c r="E197" s="113"/>
      <c r="F197" s="117">
        <v>263.8</v>
      </c>
      <c r="G197" s="117"/>
      <c r="H197" s="18"/>
      <c r="I197" s="18"/>
      <c r="J197" s="18"/>
      <c r="K197" s="18"/>
      <c r="L197" s="18">
        <v>263.8</v>
      </c>
      <c r="M197" s="29"/>
      <c r="N197" s="141">
        <f t="shared" si="60"/>
        <v>100</v>
      </c>
      <c r="O197" s="141"/>
      <c r="P197" s="5"/>
      <c r="Q197" s="5"/>
      <c r="R197" s="136" t="e">
        <f t="shared" si="48"/>
        <v>#DIV/0!</v>
      </c>
    </row>
    <row r="198" spans="1:18" s="138" customFormat="1" ht="15" customHeight="1" x14ac:dyDescent="0.25">
      <c r="A198" s="135" t="s">
        <v>71</v>
      </c>
      <c r="B198" s="147" t="s">
        <v>72</v>
      </c>
      <c r="C198" s="136"/>
      <c r="D198" s="136"/>
      <c r="E198" s="136"/>
      <c r="F198" s="137">
        <f>F199</f>
        <v>2553</v>
      </c>
      <c r="G198" s="137"/>
      <c r="H198" s="137" t="e">
        <f>#REF!</f>
        <v>#REF!</v>
      </c>
      <c r="I198" s="137"/>
      <c r="J198" s="137" t="e">
        <f>#REF!</f>
        <v>#REF!</v>
      </c>
      <c r="K198" s="137"/>
      <c r="L198" s="137">
        <f>L199</f>
        <v>2553</v>
      </c>
      <c r="M198" s="137"/>
      <c r="N198" s="143">
        <f t="shared" si="60"/>
        <v>100</v>
      </c>
      <c r="O198" s="143"/>
      <c r="P198" s="136"/>
      <c r="Q198" s="136"/>
      <c r="R198" s="136" t="e">
        <f t="shared" si="48"/>
        <v>#DIV/0!</v>
      </c>
    </row>
    <row r="199" spans="1:18" s="47" customFormat="1" ht="15" customHeight="1" x14ac:dyDescent="0.25">
      <c r="A199" s="41" t="s">
        <v>73</v>
      </c>
      <c r="B199" s="162" t="s">
        <v>74</v>
      </c>
      <c r="C199" s="43"/>
      <c r="D199" s="43"/>
      <c r="E199" s="114"/>
      <c r="F199" s="116">
        <f>F200</f>
        <v>2553</v>
      </c>
      <c r="G199" s="116"/>
      <c r="H199" s="12"/>
      <c r="I199" s="66"/>
      <c r="J199" s="12"/>
      <c r="K199" s="66"/>
      <c r="L199" s="12">
        <f>L200</f>
        <v>2553</v>
      </c>
      <c r="M199" s="66"/>
      <c r="N199" s="141">
        <f t="shared" si="60"/>
        <v>100</v>
      </c>
      <c r="O199" s="141"/>
      <c r="P199" s="43"/>
      <c r="Q199" s="43"/>
      <c r="R199" s="136" t="e">
        <f t="shared" si="48"/>
        <v>#DIV/0!</v>
      </c>
    </row>
    <row r="200" spans="1:18" s="47" customFormat="1" ht="15" customHeight="1" x14ac:dyDescent="0.25">
      <c r="A200" s="41" t="s">
        <v>75</v>
      </c>
      <c r="B200" s="163" t="s">
        <v>76</v>
      </c>
      <c r="C200" s="43"/>
      <c r="D200" s="43"/>
      <c r="E200" s="114"/>
      <c r="F200" s="116">
        <f>F201+F202+F203+F204</f>
        <v>2553</v>
      </c>
      <c r="G200" s="116"/>
      <c r="H200" s="12"/>
      <c r="I200" s="66"/>
      <c r="J200" s="12"/>
      <c r="K200" s="66"/>
      <c r="L200" s="12">
        <f>L201+L202+L203+L204</f>
        <v>2553</v>
      </c>
      <c r="M200" s="66"/>
      <c r="N200" s="141">
        <f t="shared" si="60"/>
        <v>100</v>
      </c>
      <c r="O200" s="141"/>
      <c r="P200" s="43"/>
      <c r="Q200" s="43"/>
      <c r="R200" s="136" t="e">
        <f t="shared" si="48"/>
        <v>#DIV/0!</v>
      </c>
    </row>
    <row r="201" spans="1:18" s="47" customFormat="1" ht="15" customHeight="1" x14ac:dyDescent="0.25">
      <c r="A201" s="41" t="s">
        <v>77</v>
      </c>
      <c r="B201" s="164" t="s">
        <v>78</v>
      </c>
      <c r="C201" s="43">
        <v>100</v>
      </c>
      <c r="D201" s="43"/>
      <c r="E201" s="114"/>
      <c r="F201" s="116">
        <v>1619.2</v>
      </c>
      <c r="G201" s="116">
        <v>0</v>
      </c>
      <c r="H201" s="12"/>
      <c r="I201" s="66"/>
      <c r="J201" s="12"/>
      <c r="K201" s="66"/>
      <c r="L201" s="12">
        <v>1619.2</v>
      </c>
      <c r="M201" s="66"/>
      <c r="N201" s="141">
        <f t="shared" si="60"/>
        <v>100</v>
      </c>
      <c r="O201" s="141"/>
      <c r="P201" s="43"/>
      <c r="Q201" s="43"/>
      <c r="R201" s="136" t="e">
        <f t="shared" ref="R201:R264" si="73">Q201/P201*100</f>
        <v>#DIV/0!</v>
      </c>
    </row>
    <row r="202" spans="1:18" s="47" customFormat="1" ht="15" customHeight="1" x14ac:dyDescent="0.25">
      <c r="A202" s="41" t="s">
        <v>79</v>
      </c>
      <c r="B202" s="164" t="s">
        <v>80</v>
      </c>
      <c r="C202" s="43">
        <v>100</v>
      </c>
      <c r="D202" s="43"/>
      <c r="E202" s="114"/>
      <c r="F202" s="116">
        <v>823.8</v>
      </c>
      <c r="G202" s="116"/>
      <c r="H202" s="12"/>
      <c r="I202" s="66"/>
      <c r="J202" s="12"/>
      <c r="K202" s="66"/>
      <c r="L202" s="12">
        <v>823.8</v>
      </c>
      <c r="M202" s="66"/>
      <c r="N202" s="141">
        <f t="shared" si="60"/>
        <v>100</v>
      </c>
      <c r="O202" s="141"/>
      <c r="P202" s="43"/>
      <c r="Q202" s="43"/>
      <c r="R202" s="136" t="e">
        <f t="shared" si="73"/>
        <v>#DIV/0!</v>
      </c>
    </row>
    <row r="203" spans="1:18" s="47" customFormat="1" ht="15" customHeight="1" x14ac:dyDescent="0.25">
      <c r="A203" s="41" t="s">
        <v>81</v>
      </c>
      <c r="B203" s="164" t="s">
        <v>82</v>
      </c>
      <c r="C203" s="43">
        <v>100</v>
      </c>
      <c r="D203" s="43"/>
      <c r="E203" s="114"/>
      <c r="F203" s="116">
        <v>100</v>
      </c>
      <c r="G203" s="116"/>
      <c r="H203" s="12"/>
      <c r="I203" s="66"/>
      <c r="J203" s="12"/>
      <c r="K203" s="66"/>
      <c r="L203" s="12">
        <v>100</v>
      </c>
      <c r="M203" s="66"/>
      <c r="N203" s="141">
        <f t="shared" si="60"/>
        <v>100</v>
      </c>
      <c r="O203" s="141"/>
      <c r="P203" s="43"/>
      <c r="Q203" s="43"/>
      <c r="R203" s="136" t="e">
        <f t="shared" si="73"/>
        <v>#DIV/0!</v>
      </c>
    </row>
    <row r="204" spans="1:18" s="47" customFormat="1" ht="15" customHeight="1" x14ac:dyDescent="0.25">
      <c r="A204" s="41" t="s">
        <v>83</v>
      </c>
      <c r="B204" s="164" t="s">
        <v>84</v>
      </c>
      <c r="C204" s="43">
        <v>100</v>
      </c>
      <c r="D204" s="43"/>
      <c r="E204" s="114"/>
      <c r="F204" s="116">
        <v>10</v>
      </c>
      <c r="G204" s="116"/>
      <c r="H204" s="12"/>
      <c r="I204" s="66"/>
      <c r="J204" s="12"/>
      <c r="K204" s="66"/>
      <c r="L204" s="12">
        <v>10</v>
      </c>
      <c r="M204" s="66"/>
      <c r="N204" s="141">
        <f t="shared" si="60"/>
        <v>100</v>
      </c>
      <c r="O204" s="141"/>
      <c r="P204" s="43"/>
      <c r="Q204" s="43"/>
      <c r="R204" s="136" t="e">
        <f t="shared" si="73"/>
        <v>#DIV/0!</v>
      </c>
    </row>
    <row r="205" spans="1:18" s="146" customFormat="1" ht="15" customHeight="1" x14ac:dyDescent="0.25">
      <c r="A205" s="145" t="s">
        <v>85</v>
      </c>
      <c r="B205" s="147" t="s">
        <v>86</v>
      </c>
      <c r="C205" s="136"/>
      <c r="D205" s="136"/>
      <c r="E205" s="136">
        <f>E206</f>
        <v>0</v>
      </c>
      <c r="F205" s="136">
        <f>F206</f>
        <v>0</v>
      </c>
      <c r="G205" s="136">
        <f>G206</f>
        <v>10277.200000000001</v>
      </c>
      <c r="H205" s="137"/>
      <c r="I205" s="137"/>
      <c r="J205" s="137"/>
      <c r="K205" s="137"/>
      <c r="L205" s="136">
        <f t="shared" ref="L205:M205" si="74">L206</f>
        <v>0</v>
      </c>
      <c r="M205" s="136">
        <f t="shared" si="74"/>
        <v>3701.9</v>
      </c>
      <c r="N205" s="143"/>
      <c r="O205" s="143">
        <f t="shared" si="55"/>
        <v>36.020511423344878</v>
      </c>
      <c r="P205" s="167"/>
      <c r="Q205" s="167"/>
      <c r="R205" s="136" t="e">
        <f t="shared" si="73"/>
        <v>#DIV/0!</v>
      </c>
    </row>
    <row r="206" spans="1:18" ht="15" customHeight="1" x14ac:dyDescent="0.25">
      <c r="A206" s="16"/>
      <c r="B206" s="148" t="s">
        <v>302</v>
      </c>
      <c r="C206" s="10"/>
      <c r="D206" s="10"/>
      <c r="E206" s="114">
        <f>E207+E208+E209</f>
        <v>0</v>
      </c>
      <c r="F206" s="114">
        <f>F207+F208+F209</f>
        <v>0</v>
      </c>
      <c r="G206" s="114">
        <f>G207+G208+G209</f>
        <v>10277.200000000001</v>
      </c>
      <c r="H206" s="12"/>
      <c r="I206" s="12"/>
      <c r="J206" s="12"/>
      <c r="K206" s="12"/>
      <c r="L206" s="114">
        <f t="shared" ref="L206:M206" si="75">L207+L208+L209</f>
        <v>0</v>
      </c>
      <c r="M206" s="114">
        <f t="shared" si="75"/>
        <v>3701.9</v>
      </c>
      <c r="N206" s="141"/>
      <c r="O206" s="141">
        <f t="shared" si="55"/>
        <v>36.020511423344878</v>
      </c>
      <c r="P206" s="5"/>
      <c r="Q206" s="5"/>
      <c r="R206" s="136" t="e">
        <f t="shared" si="73"/>
        <v>#DIV/0!</v>
      </c>
    </row>
    <row r="207" spans="1:18" ht="15" customHeight="1" x14ac:dyDescent="0.25">
      <c r="A207" s="16"/>
      <c r="B207" s="149" t="s">
        <v>299</v>
      </c>
      <c r="C207" s="10"/>
      <c r="D207" s="10"/>
      <c r="E207" s="114"/>
      <c r="F207" s="116"/>
      <c r="G207" s="116">
        <v>1760.9</v>
      </c>
      <c r="H207" s="12"/>
      <c r="I207" s="12"/>
      <c r="J207" s="12"/>
      <c r="K207" s="12"/>
      <c r="L207" s="12"/>
      <c r="M207" s="12">
        <v>350</v>
      </c>
      <c r="N207" s="141"/>
      <c r="O207" s="141">
        <f t="shared" si="55"/>
        <v>19.876199670622977</v>
      </c>
      <c r="P207" s="5"/>
      <c r="Q207" s="5"/>
      <c r="R207" s="136" t="e">
        <f t="shared" si="73"/>
        <v>#DIV/0!</v>
      </c>
    </row>
    <row r="208" spans="1:18" ht="15" customHeight="1" x14ac:dyDescent="0.25">
      <c r="A208" s="16"/>
      <c r="B208" s="149" t="s">
        <v>300</v>
      </c>
      <c r="C208" s="10"/>
      <c r="D208" s="10"/>
      <c r="E208" s="114"/>
      <c r="F208" s="116"/>
      <c r="G208" s="116">
        <v>2804.8</v>
      </c>
      <c r="H208" s="63"/>
      <c r="I208" s="63"/>
      <c r="J208" s="63"/>
      <c r="K208" s="63"/>
      <c r="L208" s="63"/>
      <c r="M208" s="63"/>
      <c r="N208" s="141"/>
      <c r="O208" s="141">
        <f t="shared" si="55"/>
        <v>0</v>
      </c>
      <c r="P208" s="5"/>
      <c r="Q208" s="5"/>
      <c r="R208" s="136" t="e">
        <f t="shared" si="73"/>
        <v>#DIV/0!</v>
      </c>
    </row>
    <row r="209" spans="1:18" ht="15" customHeight="1" x14ac:dyDescent="0.25">
      <c r="A209" s="16"/>
      <c r="B209" s="149" t="s">
        <v>301</v>
      </c>
      <c r="C209" s="62"/>
      <c r="D209" s="62"/>
      <c r="E209" s="114"/>
      <c r="F209" s="116"/>
      <c r="G209" s="116">
        <v>5711.5</v>
      </c>
      <c r="H209" s="63"/>
      <c r="I209" s="63"/>
      <c r="J209" s="63"/>
      <c r="K209" s="63"/>
      <c r="L209" s="63"/>
      <c r="M209" s="63">
        <v>3351.9</v>
      </c>
      <c r="N209" s="141"/>
      <c r="O209" s="141">
        <f t="shared" si="55"/>
        <v>58.68685984417403</v>
      </c>
      <c r="P209" s="5"/>
      <c r="Q209" s="5"/>
      <c r="R209" s="136" t="e">
        <f t="shared" si="73"/>
        <v>#DIV/0!</v>
      </c>
    </row>
    <row r="210" spans="1:18" s="146" customFormat="1" ht="15" customHeight="1" x14ac:dyDescent="0.25">
      <c r="A210" s="145" t="s">
        <v>87</v>
      </c>
      <c r="B210" s="165" t="s">
        <v>88</v>
      </c>
      <c r="C210" s="136"/>
      <c r="D210" s="136"/>
      <c r="E210" s="136">
        <f>E211+E215+E218+E220</f>
        <v>0</v>
      </c>
      <c r="F210" s="136">
        <f>F211+F215+F218+F220</f>
        <v>91000</v>
      </c>
      <c r="G210" s="136">
        <f>G211+G215+G218+G220</f>
        <v>59237.2</v>
      </c>
      <c r="H210" s="137"/>
      <c r="I210" s="137"/>
      <c r="J210" s="137"/>
      <c r="K210" s="137"/>
      <c r="L210" s="136">
        <f t="shared" ref="L210:M210" si="76">L211+L215+L218+L220</f>
        <v>91000</v>
      </c>
      <c r="M210" s="136">
        <f t="shared" si="76"/>
        <v>26871.4</v>
      </c>
      <c r="N210" s="143">
        <f t="shared" si="60"/>
        <v>100</v>
      </c>
      <c r="O210" s="143">
        <f t="shared" si="55"/>
        <v>45.362373643588832</v>
      </c>
      <c r="P210" s="167"/>
      <c r="Q210" s="167"/>
      <c r="R210" s="136" t="e">
        <f t="shared" si="73"/>
        <v>#DIV/0!</v>
      </c>
    </row>
    <row r="211" spans="1:18" ht="15" customHeight="1" x14ac:dyDescent="0.25">
      <c r="A211" s="16"/>
      <c r="B211" s="148" t="s">
        <v>303</v>
      </c>
      <c r="C211" s="6">
        <v>99</v>
      </c>
      <c r="D211" s="6">
        <v>1</v>
      </c>
      <c r="E211" s="113">
        <f>E212+E213+E214</f>
        <v>0</v>
      </c>
      <c r="F211" s="113">
        <f>F212+F213+F214</f>
        <v>91000</v>
      </c>
      <c r="G211" s="113">
        <f>G212+G213+G214</f>
        <v>919</v>
      </c>
      <c r="H211" s="28"/>
      <c r="I211" s="28"/>
      <c r="J211" s="28"/>
      <c r="K211" s="28"/>
      <c r="L211" s="113">
        <f t="shared" ref="L211:M211" si="77">L212+L213+L214</f>
        <v>91000</v>
      </c>
      <c r="M211" s="113">
        <f t="shared" si="77"/>
        <v>919</v>
      </c>
      <c r="N211" s="141">
        <f t="shared" si="60"/>
        <v>100</v>
      </c>
      <c r="O211" s="141">
        <f t="shared" si="55"/>
        <v>100</v>
      </c>
      <c r="P211" s="5"/>
      <c r="Q211" s="5"/>
      <c r="R211" s="136" t="e">
        <f t="shared" si="73"/>
        <v>#DIV/0!</v>
      </c>
    </row>
    <row r="212" spans="1:18" ht="15" customHeight="1" x14ac:dyDescent="0.25">
      <c r="A212" s="16"/>
      <c r="B212" s="149" t="s">
        <v>304</v>
      </c>
      <c r="C212" s="62"/>
      <c r="D212" s="62"/>
      <c r="E212" s="114"/>
      <c r="F212" s="116">
        <v>2970</v>
      </c>
      <c r="G212" s="117">
        <v>30</v>
      </c>
      <c r="H212" s="69"/>
      <c r="I212" s="69"/>
      <c r="J212" s="69"/>
      <c r="K212" s="69"/>
      <c r="L212" s="69">
        <v>2970</v>
      </c>
      <c r="M212" s="70">
        <v>30</v>
      </c>
      <c r="N212" s="141">
        <f t="shared" si="60"/>
        <v>100</v>
      </c>
      <c r="O212" s="141">
        <f t="shared" si="55"/>
        <v>100</v>
      </c>
      <c r="P212" s="5"/>
      <c r="Q212" s="5"/>
      <c r="R212" s="136" t="e">
        <f t="shared" si="73"/>
        <v>#DIV/0!</v>
      </c>
    </row>
    <row r="213" spans="1:18" ht="15" customHeight="1" x14ac:dyDescent="0.25">
      <c r="A213" s="16"/>
      <c r="B213" s="149" t="s">
        <v>305</v>
      </c>
      <c r="C213" s="62"/>
      <c r="D213" s="62"/>
      <c r="E213" s="114"/>
      <c r="F213" s="116">
        <v>79831.3</v>
      </c>
      <c r="G213" s="117">
        <v>806.2</v>
      </c>
      <c r="H213" s="18"/>
      <c r="I213" s="18"/>
      <c r="J213" s="18"/>
      <c r="K213" s="18"/>
      <c r="L213" s="18">
        <v>79831.3</v>
      </c>
      <c r="M213" s="18">
        <v>806.2</v>
      </c>
      <c r="N213" s="141">
        <f t="shared" si="60"/>
        <v>100</v>
      </c>
      <c r="O213" s="141">
        <f t="shared" si="55"/>
        <v>100</v>
      </c>
      <c r="P213" s="5"/>
      <c r="Q213" s="5"/>
      <c r="R213" s="136" t="e">
        <f t="shared" si="73"/>
        <v>#DIV/0!</v>
      </c>
    </row>
    <row r="214" spans="1:18" ht="15" customHeight="1" x14ac:dyDescent="0.25">
      <c r="A214" s="16"/>
      <c r="B214" s="149" t="s">
        <v>306</v>
      </c>
      <c r="C214" s="62"/>
      <c r="D214" s="62"/>
      <c r="E214" s="114"/>
      <c r="F214" s="116">
        <v>8198.7000000000007</v>
      </c>
      <c r="G214" s="117">
        <v>82.8</v>
      </c>
      <c r="H214" s="18"/>
      <c r="I214" s="18"/>
      <c r="J214" s="18"/>
      <c r="K214" s="18"/>
      <c r="L214" s="18">
        <v>8198.7000000000007</v>
      </c>
      <c r="M214" s="18">
        <v>82.8</v>
      </c>
      <c r="N214" s="141">
        <f t="shared" si="60"/>
        <v>100</v>
      </c>
      <c r="O214" s="141">
        <f t="shared" si="55"/>
        <v>100</v>
      </c>
      <c r="P214" s="5"/>
      <c r="Q214" s="5"/>
      <c r="R214" s="136" t="e">
        <f t="shared" si="73"/>
        <v>#DIV/0!</v>
      </c>
    </row>
    <row r="215" spans="1:18" ht="15" customHeight="1" x14ac:dyDescent="0.25">
      <c r="A215" s="16"/>
      <c r="B215" s="148" t="s">
        <v>307</v>
      </c>
      <c r="C215" s="62"/>
      <c r="D215" s="62"/>
      <c r="E215" s="114">
        <f>E216+E217</f>
        <v>0</v>
      </c>
      <c r="F215" s="114">
        <f>F216+F217</f>
        <v>0</v>
      </c>
      <c r="G215" s="114">
        <f>G216+G217</f>
        <v>17966.7</v>
      </c>
      <c r="H215" s="18"/>
      <c r="I215" s="18"/>
      <c r="J215" s="18"/>
      <c r="K215" s="18"/>
      <c r="L215" s="114">
        <f t="shared" ref="L215:M215" si="78">L216+L217</f>
        <v>0</v>
      </c>
      <c r="M215" s="114">
        <f t="shared" si="78"/>
        <v>12370</v>
      </c>
      <c r="N215" s="141"/>
      <c r="O215" s="141">
        <f t="shared" si="55"/>
        <v>68.8495939710687</v>
      </c>
      <c r="P215" s="5"/>
      <c r="Q215" s="5"/>
      <c r="R215" s="136" t="e">
        <f t="shared" si="73"/>
        <v>#DIV/0!</v>
      </c>
    </row>
    <row r="216" spans="1:18" ht="15" customHeight="1" x14ac:dyDescent="0.25">
      <c r="A216" s="16"/>
      <c r="B216" s="149" t="s">
        <v>308</v>
      </c>
      <c r="C216" s="62"/>
      <c r="D216" s="62"/>
      <c r="E216" s="114"/>
      <c r="F216" s="116"/>
      <c r="G216" s="117">
        <v>17616.7</v>
      </c>
      <c r="H216" s="18"/>
      <c r="I216" s="18"/>
      <c r="J216" s="18"/>
      <c r="K216" s="18"/>
      <c r="L216" s="18"/>
      <c r="M216" s="18">
        <v>12370</v>
      </c>
      <c r="N216" s="141"/>
      <c r="O216" s="141">
        <f t="shared" si="55"/>
        <v>70.217464110758542</v>
      </c>
      <c r="P216" s="5"/>
      <c r="Q216" s="5"/>
      <c r="R216" s="136" t="e">
        <f t="shared" si="73"/>
        <v>#DIV/0!</v>
      </c>
    </row>
    <row r="217" spans="1:18" ht="15" customHeight="1" x14ac:dyDescent="0.25">
      <c r="A217" s="16"/>
      <c r="B217" s="149" t="s">
        <v>309</v>
      </c>
      <c r="C217" s="62"/>
      <c r="D217" s="62"/>
      <c r="E217" s="114"/>
      <c r="F217" s="116"/>
      <c r="G217" s="117">
        <v>350</v>
      </c>
      <c r="H217" s="18"/>
      <c r="I217" s="18"/>
      <c r="J217" s="18"/>
      <c r="K217" s="18"/>
      <c r="L217" s="18"/>
      <c r="M217" s="18">
        <v>0</v>
      </c>
      <c r="N217" s="141"/>
      <c r="O217" s="141">
        <f t="shared" si="55"/>
        <v>0</v>
      </c>
      <c r="P217" s="5"/>
      <c r="Q217" s="5"/>
      <c r="R217" s="136" t="e">
        <f t="shared" si="73"/>
        <v>#DIV/0!</v>
      </c>
    </row>
    <row r="218" spans="1:18" ht="15" customHeight="1" x14ac:dyDescent="0.25">
      <c r="A218" s="16"/>
      <c r="B218" s="148" t="s">
        <v>310</v>
      </c>
      <c r="C218" s="62"/>
      <c r="D218" s="62"/>
      <c r="E218" s="114">
        <f>E219</f>
        <v>0</v>
      </c>
      <c r="F218" s="114">
        <f>F219</f>
        <v>0</v>
      </c>
      <c r="G218" s="114">
        <f>G219</f>
        <v>39851.5</v>
      </c>
      <c r="H218" s="18"/>
      <c r="I218" s="18"/>
      <c r="J218" s="18"/>
      <c r="K218" s="18"/>
      <c r="L218" s="114">
        <f t="shared" ref="L218:M218" si="79">L219</f>
        <v>0</v>
      </c>
      <c r="M218" s="114">
        <f t="shared" si="79"/>
        <v>13582.4</v>
      </c>
      <c r="N218" s="141"/>
      <c r="O218" s="141">
        <f t="shared" si="55"/>
        <v>34.082531397814385</v>
      </c>
      <c r="P218" s="5"/>
      <c r="Q218" s="5"/>
      <c r="R218" s="136" t="e">
        <f t="shared" si="73"/>
        <v>#DIV/0!</v>
      </c>
    </row>
    <row r="219" spans="1:18" ht="15" customHeight="1" x14ac:dyDescent="0.25">
      <c r="A219" s="16" t="s">
        <v>368</v>
      </c>
      <c r="B219" s="149" t="s">
        <v>311</v>
      </c>
      <c r="C219" s="62"/>
      <c r="D219" s="62"/>
      <c r="E219" s="114"/>
      <c r="F219" s="116"/>
      <c r="G219" s="117">
        <v>39851.5</v>
      </c>
      <c r="H219" s="18"/>
      <c r="I219" s="18"/>
      <c r="J219" s="18"/>
      <c r="K219" s="18"/>
      <c r="L219" s="18"/>
      <c r="M219" s="18">
        <v>13582.4</v>
      </c>
      <c r="N219" s="141"/>
      <c r="O219" s="141">
        <f t="shared" si="55"/>
        <v>34.082531397814385</v>
      </c>
      <c r="P219" s="5"/>
      <c r="Q219" s="5"/>
      <c r="R219" s="136" t="e">
        <f t="shared" si="73"/>
        <v>#DIV/0!</v>
      </c>
    </row>
    <row r="220" spans="1:18" ht="15" customHeight="1" x14ac:dyDescent="0.25">
      <c r="A220" s="16"/>
      <c r="B220" s="148" t="s">
        <v>312</v>
      </c>
      <c r="C220" s="62"/>
      <c r="D220" s="62"/>
      <c r="E220" s="114">
        <f>E221</f>
        <v>0</v>
      </c>
      <c r="F220" s="114">
        <f>F221</f>
        <v>0</v>
      </c>
      <c r="G220" s="114">
        <f>G221</f>
        <v>500</v>
      </c>
      <c r="H220" s="18"/>
      <c r="I220" s="18"/>
      <c r="J220" s="18"/>
      <c r="K220" s="18"/>
      <c r="L220" s="114">
        <f t="shared" ref="L220:M220" si="80">L221</f>
        <v>0</v>
      </c>
      <c r="M220" s="114">
        <f t="shared" si="80"/>
        <v>0</v>
      </c>
      <c r="N220" s="141"/>
      <c r="O220" s="141">
        <f t="shared" si="55"/>
        <v>0</v>
      </c>
      <c r="P220" s="5"/>
      <c r="Q220" s="5"/>
      <c r="R220" s="136" t="e">
        <f t="shared" si="73"/>
        <v>#DIV/0!</v>
      </c>
    </row>
    <row r="221" spans="1:18" ht="15" customHeight="1" x14ac:dyDescent="0.25">
      <c r="A221" s="16"/>
      <c r="B221" s="149" t="s">
        <v>313</v>
      </c>
      <c r="C221" s="62"/>
      <c r="D221" s="62"/>
      <c r="E221" s="114"/>
      <c r="F221" s="116"/>
      <c r="G221" s="117">
        <v>500</v>
      </c>
      <c r="H221" s="18"/>
      <c r="I221" s="18"/>
      <c r="J221" s="18"/>
      <c r="K221" s="18"/>
      <c r="L221" s="18"/>
      <c r="M221" s="18"/>
      <c r="N221" s="141"/>
      <c r="O221" s="141">
        <f t="shared" ref="O221:O284" si="81">M221/G221*100</f>
        <v>0</v>
      </c>
      <c r="P221" s="5"/>
      <c r="Q221" s="5"/>
      <c r="R221" s="136" t="e">
        <f t="shared" si="73"/>
        <v>#DIV/0!</v>
      </c>
    </row>
    <row r="222" spans="1:18" s="146" customFormat="1" ht="15" customHeight="1" x14ac:dyDescent="0.25">
      <c r="A222" s="145" t="s">
        <v>89</v>
      </c>
      <c r="B222" s="147" t="s">
        <v>90</v>
      </c>
      <c r="C222" s="136"/>
      <c r="D222" s="136"/>
      <c r="E222" s="136">
        <f>E223+E225+E227</f>
        <v>0</v>
      </c>
      <c r="F222" s="136">
        <f>F223+F225+F227</f>
        <v>960</v>
      </c>
      <c r="G222" s="136">
        <f>G223+G225+G227</f>
        <v>205125.13</v>
      </c>
      <c r="H222" s="137"/>
      <c r="I222" s="137"/>
      <c r="J222" s="137"/>
      <c r="K222" s="137"/>
      <c r="L222" s="136">
        <f t="shared" ref="L222:M222" si="82">L223+L225+L227</f>
        <v>0</v>
      </c>
      <c r="M222" s="136">
        <f t="shared" si="82"/>
        <v>85194.8</v>
      </c>
      <c r="N222" s="143">
        <f t="shared" ref="N222:N273" si="83">L222/F222*100</f>
        <v>0</v>
      </c>
      <c r="O222" s="143">
        <f t="shared" si="81"/>
        <v>41.533087632899978</v>
      </c>
      <c r="P222" s="167"/>
      <c r="Q222" s="167"/>
      <c r="R222" s="136" t="e">
        <f t="shared" si="73"/>
        <v>#DIV/0!</v>
      </c>
    </row>
    <row r="223" spans="1:18" ht="15" customHeight="1" x14ac:dyDescent="0.25">
      <c r="A223" s="16"/>
      <c r="B223" s="148" t="s">
        <v>314</v>
      </c>
      <c r="C223" s="10"/>
      <c r="D223" s="10"/>
      <c r="E223" s="114">
        <f>E224</f>
        <v>0</v>
      </c>
      <c r="F223" s="114">
        <f>F224</f>
        <v>0</v>
      </c>
      <c r="G223" s="114">
        <f>G224</f>
        <v>14506.71</v>
      </c>
      <c r="H223" s="12"/>
      <c r="I223" s="12"/>
      <c r="J223" s="12"/>
      <c r="K223" s="12"/>
      <c r="L223" s="114">
        <f t="shared" ref="L223:M223" si="84">L224</f>
        <v>0</v>
      </c>
      <c r="M223" s="114">
        <f t="shared" si="84"/>
        <v>416.4</v>
      </c>
      <c r="N223" s="141"/>
      <c r="O223" s="141">
        <f t="shared" si="81"/>
        <v>2.8703958375124339</v>
      </c>
      <c r="P223" s="5"/>
      <c r="Q223" s="5"/>
      <c r="R223" s="136" t="e">
        <f t="shared" si="73"/>
        <v>#DIV/0!</v>
      </c>
    </row>
    <row r="224" spans="1:18" ht="15" customHeight="1" x14ac:dyDescent="0.25">
      <c r="A224" s="16"/>
      <c r="B224" s="149" t="s">
        <v>315</v>
      </c>
      <c r="C224" s="10"/>
      <c r="D224" s="10"/>
      <c r="E224" s="114"/>
      <c r="F224" s="116"/>
      <c r="G224" s="116">
        <v>14506.71</v>
      </c>
      <c r="H224" s="12"/>
      <c r="I224" s="12"/>
      <c r="J224" s="12"/>
      <c r="K224" s="12"/>
      <c r="L224" s="12"/>
      <c r="M224" s="12">
        <v>416.4</v>
      </c>
      <c r="N224" s="141"/>
      <c r="O224" s="141">
        <f t="shared" si="81"/>
        <v>2.8703958375124339</v>
      </c>
      <c r="P224" s="5"/>
      <c r="Q224" s="5"/>
      <c r="R224" s="136" t="e">
        <f t="shared" si="73"/>
        <v>#DIV/0!</v>
      </c>
    </row>
    <row r="225" spans="1:18" ht="15" customHeight="1" x14ac:dyDescent="0.25">
      <c r="A225" s="16"/>
      <c r="B225" s="148" t="s">
        <v>316</v>
      </c>
      <c r="C225" s="10"/>
      <c r="D225" s="10"/>
      <c r="E225" s="114">
        <f>E226</f>
        <v>0</v>
      </c>
      <c r="F225" s="114">
        <f>F226</f>
        <v>960</v>
      </c>
      <c r="G225" s="114">
        <f>G226</f>
        <v>184362.22</v>
      </c>
      <c r="H225" s="12"/>
      <c r="I225" s="12"/>
      <c r="J225" s="12"/>
      <c r="K225" s="12"/>
      <c r="L225" s="114">
        <f t="shared" ref="L225:M225" si="85">L226</f>
        <v>0</v>
      </c>
      <c r="M225" s="114">
        <f t="shared" si="85"/>
        <v>81324.3</v>
      </c>
      <c r="N225" s="141">
        <f t="shared" si="83"/>
        <v>0</v>
      </c>
      <c r="O225" s="141">
        <f t="shared" si="81"/>
        <v>44.11115249100385</v>
      </c>
      <c r="P225" s="5"/>
      <c r="Q225" s="5"/>
      <c r="R225" s="136" t="e">
        <f t="shared" si="73"/>
        <v>#DIV/0!</v>
      </c>
    </row>
    <row r="226" spans="1:18" ht="15" customHeight="1" x14ac:dyDescent="0.25">
      <c r="A226" s="16"/>
      <c r="B226" s="149" t="s">
        <v>317</v>
      </c>
      <c r="C226" s="10"/>
      <c r="D226" s="10"/>
      <c r="E226" s="114"/>
      <c r="F226" s="116">
        <v>960</v>
      </c>
      <c r="G226" s="116">
        <v>184362.22</v>
      </c>
      <c r="H226" s="12"/>
      <c r="I226" s="12"/>
      <c r="J226" s="12"/>
      <c r="K226" s="12"/>
      <c r="L226" s="12"/>
      <c r="M226" s="12">
        <v>81324.3</v>
      </c>
      <c r="N226" s="141">
        <f t="shared" si="83"/>
        <v>0</v>
      </c>
      <c r="O226" s="141">
        <f t="shared" si="81"/>
        <v>44.11115249100385</v>
      </c>
      <c r="P226" s="5"/>
      <c r="Q226" s="5"/>
      <c r="R226" s="136" t="e">
        <f t="shared" si="73"/>
        <v>#DIV/0!</v>
      </c>
    </row>
    <row r="227" spans="1:18" ht="15" customHeight="1" x14ac:dyDescent="0.25">
      <c r="A227" s="16"/>
      <c r="B227" s="148" t="s">
        <v>318</v>
      </c>
      <c r="C227" s="10"/>
      <c r="D227" s="10"/>
      <c r="E227" s="114">
        <f>E228</f>
        <v>0</v>
      </c>
      <c r="F227" s="114">
        <f>F228</f>
        <v>0</v>
      </c>
      <c r="G227" s="114">
        <f>G228</f>
        <v>6256.2</v>
      </c>
      <c r="H227" s="12"/>
      <c r="I227" s="12"/>
      <c r="J227" s="12"/>
      <c r="K227" s="12"/>
      <c r="L227" s="114">
        <f t="shared" ref="L227:M227" si="86">L228</f>
        <v>0</v>
      </c>
      <c r="M227" s="114">
        <f t="shared" si="86"/>
        <v>3454.1</v>
      </c>
      <c r="N227" s="141"/>
      <c r="O227" s="141">
        <f t="shared" si="81"/>
        <v>55.210830855791059</v>
      </c>
      <c r="P227" s="5"/>
      <c r="Q227" s="5"/>
      <c r="R227" s="136" t="e">
        <f t="shared" si="73"/>
        <v>#DIV/0!</v>
      </c>
    </row>
    <row r="228" spans="1:18" ht="15" customHeight="1" x14ac:dyDescent="0.25">
      <c r="A228" s="16"/>
      <c r="B228" s="149" t="s">
        <v>319</v>
      </c>
      <c r="C228" s="10"/>
      <c r="D228" s="10"/>
      <c r="E228" s="114"/>
      <c r="F228" s="116"/>
      <c r="G228" s="116">
        <v>6256.2</v>
      </c>
      <c r="H228" s="12"/>
      <c r="I228" s="12"/>
      <c r="J228" s="12"/>
      <c r="K228" s="12"/>
      <c r="L228" s="12"/>
      <c r="M228" s="12">
        <v>3454.1</v>
      </c>
      <c r="N228" s="141"/>
      <c r="O228" s="141">
        <f t="shared" si="81"/>
        <v>55.210830855791059</v>
      </c>
      <c r="P228" s="5"/>
      <c r="Q228" s="5"/>
      <c r="R228" s="136" t="e">
        <f t="shared" si="73"/>
        <v>#DIV/0!</v>
      </c>
    </row>
    <row r="229" spans="1:18" s="146" customFormat="1" ht="15" customHeight="1" x14ac:dyDescent="0.25">
      <c r="A229" s="145" t="s">
        <v>91</v>
      </c>
      <c r="B229" s="147" t="s">
        <v>92</v>
      </c>
      <c r="C229" s="136"/>
      <c r="D229" s="136"/>
      <c r="E229" s="136">
        <f>E230</f>
        <v>0</v>
      </c>
      <c r="F229" s="136">
        <f>F230</f>
        <v>0</v>
      </c>
      <c r="G229" s="136">
        <f>G230</f>
        <v>3058.5</v>
      </c>
      <c r="H229" s="137"/>
      <c r="I229" s="137"/>
      <c r="J229" s="137"/>
      <c r="K229" s="137"/>
      <c r="L229" s="136">
        <f t="shared" ref="L229:M229" si="87">L230</f>
        <v>0</v>
      </c>
      <c r="M229" s="136">
        <f t="shared" si="87"/>
        <v>2035.1</v>
      </c>
      <c r="N229" s="143"/>
      <c r="O229" s="143">
        <f t="shared" si="81"/>
        <v>66.539153179663231</v>
      </c>
      <c r="P229" s="167"/>
      <c r="Q229" s="167"/>
      <c r="R229" s="136" t="e">
        <f t="shared" si="73"/>
        <v>#DIV/0!</v>
      </c>
    </row>
    <row r="230" spans="1:18" ht="25.5" customHeight="1" x14ac:dyDescent="0.25">
      <c r="A230" s="16"/>
      <c r="B230" s="166" t="s">
        <v>320</v>
      </c>
      <c r="C230" s="10"/>
      <c r="D230" s="10"/>
      <c r="E230" s="114">
        <f>E231+E232+E233+E234</f>
        <v>0</v>
      </c>
      <c r="F230" s="114">
        <f>F231+F232+F233+F234</f>
        <v>0</v>
      </c>
      <c r="G230" s="114">
        <f>G231+G232+G233+G234</f>
        <v>3058.5</v>
      </c>
      <c r="H230" s="12"/>
      <c r="I230" s="12"/>
      <c r="J230" s="12"/>
      <c r="K230" s="12"/>
      <c r="L230" s="114">
        <f t="shared" ref="L230:M230" si="88">L231+L232+L233+L234</f>
        <v>0</v>
      </c>
      <c r="M230" s="114">
        <f t="shared" si="88"/>
        <v>2035.1</v>
      </c>
      <c r="N230" s="141"/>
      <c r="O230" s="141">
        <f t="shared" si="81"/>
        <v>66.539153179663231</v>
      </c>
      <c r="P230" s="5"/>
      <c r="Q230" s="5"/>
      <c r="R230" s="136" t="e">
        <f t="shared" si="73"/>
        <v>#DIV/0!</v>
      </c>
    </row>
    <row r="231" spans="1:18" ht="15" customHeight="1" x14ac:dyDescent="0.25">
      <c r="A231" s="16"/>
      <c r="B231" s="149" t="s">
        <v>322</v>
      </c>
      <c r="C231" s="10"/>
      <c r="D231" s="10"/>
      <c r="E231" s="114"/>
      <c r="F231" s="116"/>
      <c r="G231" s="116"/>
      <c r="H231" s="12"/>
      <c r="I231" s="12"/>
      <c r="J231" s="12"/>
      <c r="K231" s="12"/>
      <c r="L231" s="12"/>
      <c r="M231" s="12"/>
      <c r="N231" s="141"/>
      <c r="O231" s="141"/>
      <c r="P231" s="5"/>
      <c r="Q231" s="5"/>
      <c r="R231" s="136" t="e">
        <f t="shared" si="73"/>
        <v>#DIV/0!</v>
      </c>
    </row>
    <row r="232" spans="1:18" ht="15" customHeight="1" x14ac:dyDescent="0.25">
      <c r="A232" s="16"/>
      <c r="B232" s="149" t="s">
        <v>323</v>
      </c>
      <c r="C232" s="10"/>
      <c r="D232" s="10"/>
      <c r="E232" s="114"/>
      <c r="F232" s="116"/>
      <c r="G232" s="116"/>
      <c r="H232" s="12"/>
      <c r="I232" s="12"/>
      <c r="J232" s="12"/>
      <c r="K232" s="12"/>
      <c r="L232" s="12"/>
      <c r="M232" s="12"/>
      <c r="N232" s="141"/>
      <c r="O232" s="141"/>
      <c r="P232" s="5"/>
      <c r="Q232" s="5"/>
      <c r="R232" s="136" t="e">
        <f t="shared" si="73"/>
        <v>#DIV/0!</v>
      </c>
    </row>
    <row r="233" spans="1:18" ht="15" customHeight="1" x14ac:dyDescent="0.25">
      <c r="A233" s="16"/>
      <c r="B233" s="149" t="s">
        <v>324</v>
      </c>
      <c r="C233" s="10"/>
      <c r="D233" s="10"/>
      <c r="E233" s="114"/>
      <c r="F233" s="116"/>
      <c r="G233" s="116">
        <v>500</v>
      </c>
      <c r="H233" s="12"/>
      <c r="I233" s="12"/>
      <c r="J233" s="12"/>
      <c r="K233" s="12"/>
      <c r="L233" s="12"/>
      <c r="M233" s="12">
        <v>500</v>
      </c>
      <c r="N233" s="141"/>
      <c r="O233" s="141">
        <f t="shared" si="81"/>
        <v>100</v>
      </c>
      <c r="P233" s="5"/>
      <c r="Q233" s="5"/>
      <c r="R233" s="136" t="e">
        <f t="shared" si="73"/>
        <v>#DIV/0!</v>
      </c>
    </row>
    <row r="234" spans="1:18" ht="15" customHeight="1" x14ac:dyDescent="0.25">
      <c r="A234" s="16"/>
      <c r="B234" s="149" t="s">
        <v>321</v>
      </c>
      <c r="C234" s="10"/>
      <c r="D234" s="10"/>
      <c r="E234" s="114"/>
      <c r="F234" s="116"/>
      <c r="G234" s="116">
        <v>2558.5</v>
      </c>
      <c r="H234" s="12"/>
      <c r="I234" s="12"/>
      <c r="J234" s="12"/>
      <c r="K234" s="12"/>
      <c r="L234" s="12"/>
      <c r="M234" s="12">
        <v>1535.1</v>
      </c>
      <c r="N234" s="141"/>
      <c r="O234" s="141">
        <f t="shared" si="81"/>
        <v>60</v>
      </c>
      <c r="P234" s="5"/>
      <c r="Q234" s="5"/>
      <c r="R234" s="136" t="e">
        <f t="shared" si="73"/>
        <v>#DIV/0!</v>
      </c>
    </row>
    <row r="235" spans="1:18" s="138" customFormat="1" ht="15" customHeight="1" x14ac:dyDescent="0.25">
      <c r="A235" s="135" t="s">
        <v>93</v>
      </c>
      <c r="B235" s="147" t="s">
        <v>94</v>
      </c>
      <c r="C235" s="136"/>
      <c r="D235" s="136"/>
      <c r="E235" s="136"/>
      <c r="F235" s="137">
        <f>F236+F242</f>
        <v>0</v>
      </c>
      <c r="G235" s="137">
        <f>G236+G242</f>
        <v>18225.599999999999</v>
      </c>
      <c r="H235" s="137" t="e">
        <f>#REF!</f>
        <v>#REF!</v>
      </c>
      <c r="I235" s="137"/>
      <c r="J235" s="137" t="e">
        <f>#REF!</f>
        <v>#REF!</v>
      </c>
      <c r="K235" s="137"/>
      <c r="L235" s="137">
        <f t="shared" ref="L235:M235" si="89">L236+L242</f>
        <v>0</v>
      </c>
      <c r="M235" s="137">
        <f t="shared" si="89"/>
        <v>12083.2</v>
      </c>
      <c r="N235" s="143"/>
      <c r="O235" s="143">
        <f t="shared" si="81"/>
        <v>66.297954525502604</v>
      </c>
      <c r="P235" s="136"/>
      <c r="Q235" s="136"/>
      <c r="R235" s="136" t="e">
        <f t="shared" si="73"/>
        <v>#DIV/0!</v>
      </c>
    </row>
    <row r="236" spans="1:18" ht="15" customHeight="1" x14ac:dyDescent="0.25">
      <c r="A236" s="16" t="s">
        <v>95</v>
      </c>
      <c r="B236" s="150" t="s">
        <v>325</v>
      </c>
      <c r="C236" s="5"/>
      <c r="D236" s="5"/>
      <c r="E236" s="113"/>
      <c r="F236" s="117">
        <f>F237+F238+F239+F240+F241</f>
        <v>0</v>
      </c>
      <c r="G236" s="117">
        <f>G237+G238+G239+G240+G241</f>
        <v>8017.15</v>
      </c>
      <c r="H236" s="28"/>
      <c r="I236" s="29"/>
      <c r="J236" s="28"/>
      <c r="K236" s="29"/>
      <c r="L236" s="28">
        <f t="shared" ref="L236:M236" si="90">L237+L238+L239+L240+L241</f>
        <v>0</v>
      </c>
      <c r="M236" s="28">
        <f t="shared" si="90"/>
        <v>4511.3999999999996</v>
      </c>
      <c r="N236" s="141"/>
      <c r="O236" s="141">
        <f t="shared" si="81"/>
        <v>56.271867184722744</v>
      </c>
      <c r="P236" s="5"/>
      <c r="Q236" s="5"/>
      <c r="R236" s="136" t="e">
        <f t="shared" si="73"/>
        <v>#DIV/0!</v>
      </c>
    </row>
    <row r="237" spans="1:18" ht="15" customHeight="1" x14ac:dyDescent="0.25">
      <c r="A237" s="16" t="s">
        <v>96</v>
      </c>
      <c r="B237" s="151" t="s">
        <v>97</v>
      </c>
      <c r="C237" s="5"/>
      <c r="D237" s="5"/>
      <c r="E237" s="113"/>
      <c r="F237" s="117">
        <v>0</v>
      </c>
      <c r="G237" s="117">
        <v>0</v>
      </c>
      <c r="H237" s="28"/>
      <c r="I237" s="29"/>
      <c r="J237" s="28"/>
      <c r="K237" s="29"/>
      <c r="L237" s="28">
        <v>0</v>
      </c>
      <c r="M237" s="29">
        <v>0</v>
      </c>
      <c r="N237" s="141"/>
      <c r="O237" s="141"/>
      <c r="P237" s="5"/>
      <c r="Q237" s="5"/>
      <c r="R237" s="136" t="e">
        <f t="shared" si="73"/>
        <v>#DIV/0!</v>
      </c>
    </row>
    <row r="238" spans="1:18" ht="15" customHeight="1" x14ac:dyDescent="0.25">
      <c r="A238" s="16" t="s">
        <v>99</v>
      </c>
      <c r="B238" s="151" t="s">
        <v>100</v>
      </c>
      <c r="C238" s="5"/>
      <c r="D238" s="5"/>
      <c r="E238" s="113"/>
      <c r="F238" s="117">
        <v>0</v>
      </c>
      <c r="G238" s="117">
        <v>0</v>
      </c>
      <c r="H238" s="28"/>
      <c r="I238" s="29"/>
      <c r="J238" s="28"/>
      <c r="K238" s="29"/>
      <c r="L238" s="28">
        <v>0</v>
      </c>
      <c r="M238" s="29">
        <v>0</v>
      </c>
      <c r="N238" s="141"/>
      <c r="O238" s="141"/>
      <c r="P238" s="5"/>
      <c r="Q238" s="5"/>
      <c r="R238" s="136" t="e">
        <f t="shared" si="73"/>
        <v>#DIV/0!</v>
      </c>
    </row>
    <row r="239" spans="1:18" ht="15" customHeight="1" x14ac:dyDescent="0.25">
      <c r="A239" s="16" t="s">
        <v>101</v>
      </c>
      <c r="B239" s="151" t="s">
        <v>102</v>
      </c>
      <c r="C239" s="5"/>
      <c r="D239" s="5"/>
      <c r="E239" s="113"/>
      <c r="F239" s="117"/>
      <c r="G239" s="117">
        <v>438.15</v>
      </c>
      <c r="H239" s="28"/>
      <c r="I239" s="29"/>
      <c r="J239" s="28"/>
      <c r="K239" s="29"/>
      <c r="L239" s="28"/>
      <c r="M239" s="29">
        <v>0</v>
      </c>
      <c r="N239" s="141"/>
      <c r="O239" s="141">
        <f t="shared" si="81"/>
        <v>0</v>
      </c>
      <c r="P239" s="5"/>
      <c r="Q239" s="5"/>
      <c r="R239" s="136" t="e">
        <f t="shared" si="73"/>
        <v>#DIV/0!</v>
      </c>
    </row>
    <row r="240" spans="1:18" ht="15" customHeight="1" x14ac:dyDescent="0.25">
      <c r="A240" s="16" t="s">
        <v>103</v>
      </c>
      <c r="B240" s="151" t="s">
        <v>372</v>
      </c>
      <c r="C240" s="5"/>
      <c r="D240" s="5"/>
      <c r="E240" s="113"/>
      <c r="F240" s="117"/>
      <c r="G240" s="117">
        <v>60</v>
      </c>
      <c r="H240" s="28"/>
      <c r="I240" s="29"/>
      <c r="J240" s="28"/>
      <c r="K240" s="29"/>
      <c r="L240" s="28"/>
      <c r="M240" s="29">
        <v>0</v>
      </c>
      <c r="N240" s="141"/>
      <c r="O240" s="141">
        <f t="shared" si="81"/>
        <v>0</v>
      </c>
      <c r="P240" s="5"/>
      <c r="Q240" s="5"/>
      <c r="R240" s="136" t="e">
        <f t="shared" si="73"/>
        <v>#DIV/0!</v>
      </c>
    </row>
    <row r="241" spans="1:18" ht="15" customHeight="1" x14ac:dyDescent="0.25">
      <c r="A241" s="16" t="s">
        <v>105</v>
      </c>
      <c r="B241" s="151" t="s">
        <v>106</v>
      </c>
      <c r="C241" s="5"/>
      <c r="D241" s="5"/>
      <c r="E241" s="113"/>
      <c r="F241" s="117"/>
      <c r="G241" s="117">
        <v>7519</v>
      </c>
      <c r="H241" s="28"/>
      <c r="I241" s="29"/>
      <c r="J241" s="28"/>
      <c r="K241" s="29"/>
      <c r="L241" s="28"/>
      <c r="M241" s="29">
        <v>4511.3999999999996</v>
      </c>
      <c r="N241" s="141"/>
      <c r="O241" s="141">
        <f t="shared" si="81"/>
        <v>60</v>
      </c>
      <c r="P241" s="5"/>
      <c r="Q241" s="5"/>
      <c r="R241" s="136" t="e">
        <f t="shared" si="73"/>
        <v>#DIV/0!</v>
      </c>
    </row>
    <row r="242" spans="1:18" ht="15" customHeight="1" x14ac:dyDescent="0.25">
      <c r="A242" s="16" t="s">
        <v>107</v>
      </c>
      <c r="B242" s="150" t="s">
        <v>326</v>
      </c>
      <c r="C242" s="5"/>
      <c r="D242" s="5"/>
      <c r="E242" s="113"/>
      <c r="F242" s="117">
        <f>F243</f>
        <v>0</v>
      </c>
      <c r="G242" s="117">
        <f>G243</f>
        <v>10208.450000000001</v>
      </c>
      <c r="H242" s="28"/>
      <c r="I242" s="29"/>
      <c r="J242" s="28"/>
      <c r="K242" s="29"/>
      <c r="L242" s="29">
        <f>L243</f>
        <v>0</v>
      </c>
      <c r="M242" s="29">
        <v>7571.8</v>
      </c>
      <c r="N242" s="141"/>
      <c r="O242" s="141">
        <f t="shared" si="81"/>
        <v>74.171887015168807</v>
      </c>
      <c r="P242" s="5"/>
      <c r="Q242" s="5"/>
      <c r="R242" s="136" t="e">
        <f t="shared" si="73"/>
        <v>#DIV/0!</v>
      </c>
    </row>
    <row r="243" spans="1:18" ht="15" customHeight="1" x14ac:dyDescent="0.25">
      <c r="A243" s="16" t="s">
        <v>108</v>
      </c>
      <c r="B243" s="151" t="s">
        <v>109</v>
      </c>
      <c r="C243" s="5"/>
      <c r="D243" s="5"/>
      <c r="E243" s="113"/>
      <c r="F243" s="117"/>
      <c r="G243" s="117">
        <v>10208.450000000001</v>
      </c>
      <c r="H243" s="18"/>
      <c r="I243" s="18"/>
      <c r="J243" s="18"/>
      <c r="K243" s="18"/>
      <c r="L243" s="18"/>
      <c r="M243" s="18"/>
      <c r="N243" s="141"/>
      <c r="O243" s="141">
        <f t="shared" si="81"/>
        <v>0</v>
      </c>
      <c r="P243" s="5"/>
      <c r="Q243" s="5"/>
      <c r="R243" s="136" t="e">
        <f t="shared" si="73"/>
        <v>#DIV/0!</v>
      </c>
    </row>
    <row r="244" spans="1:18" s="138" customFormat="1" ht="15" customHeight="1" x14ac:dyDescent="0.25">
      <c r="A244" s="135" t="s">
        <v>110</v>
      </c>
      <c r="B244" s="147" t="s">
        <v>111</v>
      </c>
      <c r="C244" s="136"/>
      <c r="D244" s="136"/>
      <c r="E244" s="136">
        <f>E245+E247+E249+E251</f>
        <v>0</v>
      </c>
      <c r="F244" s="136">
        <f>F245+F247+F249+F251</f>
        <v>0</v>
      </c>
      <c r="G244" s="136">
        <f>G245+G247+G249+G251</f>
        <v>35154.53</v>
      </c>
      <c r="H244" s="137"/>
      <c r="I244" s="137"/>
      <c r="J244" s="137"/>
      <c r="K244" s="137"/>
      <c r="L244" s="136">
        <f t="shared" ref="L244:M244" si="91">L245+L247+L249+L251</f>
        <v>0</v>
      </c>
      <c r="M244" s="136">
        <f t="shared" si="91"/>
        <v>8308.7200000000012</v>
      </c>
      <c r="N244" s="143"/>
      <c r="O244" s="143">
        <f t="shared" si="81"/>
        <v>23.634848766289867</v>
      </c>
      <c r="P244" s="136"/>
      <c r="Q244" s="136"/>
      <c r="R244" s="136" t="e">
        <f t="shared" si="73"/>
        <v>#DIV/0!</v>
      </c>
    </row>
    <row r="245" spans="1:18" s="15" customFormat="1" ht="15" customHeight="1" x14ac:dyDescent="0.25">
      <c r="A245" s="8"/>
      <c r="B245" s="148" t="s">
        <v>112</v>
      </c>
      <c r="C245" s="10"/>
      <c r="D245" s="10"/>
      <c r="E245" s="114">
        <f>E246</f>
        <v>0</v>
      </c>
      <c r="F245" s="114">
        <f>F246</f>
        <v>0</v>
      </c>
      <c r="G245" s="114">
        <f>G246</f>
        <v>19900</v>
      </c>
      <c r="H245" s="12"/>
      <c r="I245" s="12"/>
      <c r="J245" s="12"/>
      <c r="K245" s="12"/>
      <c r="L245" s="114">
        <f t="shared" ref="L245:M245" si="92">L246</f>
        <v>0</v>
      </c>
      <c r="M245" s="114">
        <f t="shared" si="92"/>
        <v>0</v>
      </c>
      <c r="N245" s="141"/>
      <c r="O245" s="141">
        <f t="shared" si="81"/>
        <v>0</v>
      </c>
      <c r="P245" s="10"/>
      <c r="Q245" s="10"/>
      <c r="R245" s="136" t="e">
        <f t="shared" si="73"/>
        <v>#DIV/0!</v>
      </c>
    </row>
    <row r="246" spans="1:18" s="15" customFormat="1" ht="15" customHeight="1" x14ac:dyDescent="0.25">
      <c r="A246" s="73" t="s">
        <v>113</v>
      </c>
      <c r="B246" s="149" t="s">
        <v>114</v>
      </c>
      <c r="C246" s="10"/>
      <c r="D246" s="10"/>
      <c r="E246" s="114"/>
      <c r="F246" s="116"/>
      <c r="G246" s="116">
        <v>19900</v>
      </c>
      <c r="H246" s="12"/>
      <c r="I246" s="12"/>
      <c r="J246" s="12"/>
      <c r="K246" s="12"/>
      <c r="L246" s="12"/>
      <c r="M246" s="12">
        <v>0</v>
      </c>
      <c r="N246" s="141"/>
      <c r="O246" s="141">
        <f t="shared" si="81"/>
        <v>0</v>
      </c>
      <c r="P246" s="10"/>
      <c r="Q246" s="10"/>
      <c r="R246" s="136" t="e">
        <f t="shared" si="73"/>
        <v>#DIV/0!</v>
      </c>
    </row>
    <row r="247" spans="1:18" s="15" customFormat="1" ht="15" customHeight="1" x14ac:dyDescent="0.25">
      <c r="A247" s="8" t="s">
        <v>115</v>
      </c>
      <c r="B247" s="148" t="s">
        <v>116</v>
      </c>
      <c r="C247" s="10"/>
      <c r="D247" s="10"/>
      <c r="E247" s="114">
        <f>E248</f>
        <v>0</v>
      </c>
      <c r="F247" s="116">
        <f>F248</f>
        <v>0</v>
      </c>
      <c r="G247" s="116">
        <f>G248</f>
        <v>7000</v>
      </c>
      <c r="H247" s="12"/>
      <c r="I247" s="12"/>
      <c r="J247" s="12"/>
      <c r="K247" s="12"/>
      <c r="L247" s="12">
        <f t="shared" ref="L247:M247" si="93">L248</f>
        <v>0</v>
      </c>
      <c r="M247" s="12">
        <f t="shared" si="93"/>
        <v>3556</v>
      </c>
      <c r="N247" s="141"/>
      <c r="O247" s="141">
        <f t="shared" si="81"/>
        <v>50.8</v>
      </c>
      <c r="P247" s="10"/>
      <c r="Q247" s="10"/>
      <c r="R247" s="136" t="e">
        <f t="shared" si="73"/>
        <v>#DIV/0!</v>
      </c>
    </row>
    <row r="248" spans="1:18" s="15" customFormat="1" ht="25.5" customHeight="1" x14ac:dyDescent="0.25">
      <c r="A248" s="73" t="s">
        <v>117</v>
      </c>
      <c r="B248" s="149" t="s">
        <v>118</v>
      </c>
      <c r="C248" s="10"/>
      <c r="D248" s="10"/>
      <c r="E248" s="114"/>
      <c r="F248" s="116"/>
      <c r="G248" s="116">
        <v>7000</v>
      </c>
      <c r="H248" s="12"/>
      <c r="I248" s="12"/>
      <c r="J248" s="12"/>
      <c r="K248" s="12"/>
      <c r="L248" s="12"/>
      <c r="M248" s="12">
        <v>3556</v>
      </c>
      <c r="N248" s="141"/>
      <c r="O248" s="141">
        <f t="shared" si="81"/>
        <v>50.8</v>
      </c>
      <c r="P248" s="10"/>
      <c r="Q248" s="10"/>
      <c r="R248" s="136" t="e">
        <f t="shared" si="73"/>
        <v>#DIV/0!</v>
      </c>
    </row>
    <row r="249" spans="1:18" s="15" customFormat="1" ht="15" customHeight="1" x14ac:dyDescent="0.25">
      <c r="A249" s="73" t="s">
        <v>119</v>
      </c>
      <c r="B249" s="148" t="s">
        <v>120</v>
      </c>
      <c r="C249" s="10"/>
      <c r="D249" s="10"/>
      <c r="E249" s="114">
        <f>E250</f>
        <v>0</v>
      </c>
      <c r="F249" s="116">
        <f>F250</f>
        <v>0</v>
      </c>
      <c r="G249" s="116">
        <f>G250</f>
        <v>1000</v>
      </c>
      <c r="H249" s="12"/>
      <c r="I249" s="12"/>
      <c r="J249" s="12"/>
      <c r="K249" s="12"/>
      <c r="L249" s="12">
        <f t="shared" ref="L249:M249" si="94">L250</f>
        <v>0</v>
      </c>
      <c r="M249" s="12">
        <f t="shared" si="94"/>
        <v>400</v>
      </c>
      <c r="N249" s="141"/>
      <c r="O249" s="141">
        <f t="shared" si="81"/>
        <v>40</v>
      </c>
      <c r="P249" s="10"/>
      <c r="Q249" s="10"/>
      <c r="R249" s="136" t="e">
        <f t="shared" si="73"/>
        <v>#DIV/0!</v>
      </c>
    </row>
    <row r="250" spans="1:18" s="15" customFormat="1" ht="15" customHeight="1" x14ac:dyDescent="0.25">
      <c r="A250" s="73" t="s">
        <v>121</v>
      </c>
      <c r="B250" s="149" t="s">
        <v>122</v>
      </c>
      <c r="C250" s="10"/>
      <c r="D250" s="10"/>
      <c r="E250" s="114"/>
      <c r="F250" s="116"/>
      <c r="G250" s="116">
        <v>1000</v>
      </c>
      <c r="H250" s="12"/>
      <c r="I250" s="12"/>
      <c r="J250" s="12"/>
      <c r="K250" s="12"/>
      <c r="L250" s="12"/>
      <c r="M250" s="12">
        <v>400</v>
      </c>
      <c r="N250" s="141"/>
      <c r="O250" s="141">
        <f t="shared" si="81"/>
        <v>40</v>
      </c>
      <c r="P250" s="10"/>
      <c r="Q250" s="10"/>
      <c r="R250" s="136" t="e">
        <f t="shared" si="73"/>
        <v>#DIV/0!</v>
      </c>
    </row>
    <row r="251" spans="1:18" s="15" customFormat="1" ht="15" customHeight="1" x14ac:dyDescent="0.25">
      <c r="A251" s="73" t="s">
        <v>123</v>
      </c>
      <c r="B251" s="148" t="s">
        <v>124</v>
      </c>
      <c r="C251" s="10"/>
      <c r="D251" s="10"/>
      <c r="E251" s="114">
        <f>E252</f>
        <v>0</v>
      </c>
      <c r="F251" s="116">
        <f>F252</f>
        <v>0</v>
      </c>
      <c r="G251" s="116">
        <f>G252</f>
        <v>7254.53</v>
      </c>
      <c r="H251" s="12"/>
      <c r="I251" s="12"/>
      <c r="J251" s="12"/>
      <c r="K251" s="12"/>
      <c r="L251" s="12">
        <f t="shared" ref="L251:M251" si="95">L252</f>
        <v>0</v>
      </c>
      <c r="M251" s="12">
        <f t="shared" si="95"/>
        <v>4352.72</v>
      </c>
      <c r="N251" s="141"/>
      <c r="O251" s="141">
        <f t="shared" si="81"/>
        <v>60.000027568981039</v>
      </c>
      <c r="P251" s="10"/>
      <c r="Q251" s="10"/>
      <c r="R251" s="136" t="e">
        <f t="shared" si="73"/>
        <v>#DIV/0!</v>
      </c>
    </row>
    <row r="252" spans="1:18" s="80" customFormat="1" ht="15" customHeight="1" x14ac:dyDescent="0.25">
      <c r="A252" s="73" t="s">
        <v>125</v>
      </c>
      <c r="B252" s="149" t="s">
        <v>126</v>
      </c>
      <c r="C252" s="6"/>
      <c r="D252" s="6"/>
      <c r="E252" s="113"/>
      <c r="F252" s="117"/>
      <c r="G252" s="117">
        <v>7254.53</v>
      </c>
      <c r="H252" s="28"/>
      <c r="I252" s="28"/>
      <c r="J252" s="28"/>
      <c r="K252" s="28"/>
      <c r="L252" s="28"/>
      <c r="M252" s="69">
        <v>4352.72</v>
      </c>
      <c r="N252" s="141"/>
      <c r="O252" s="141">
        <f t="shared" si="81"/>
        <v>60.000027568981039</v>
      </c>
      <c r="P252" s="6"/>
      <c r="Q252" s="6"/>
      <c r="R252" s="136" t="e">
        <f t="shared" si="73"/>
        <v>#DIV/0!</v>
      </c>
    </row>
    <row r="253" spans="1:18" s="138" customFormat="1" ht="15" customHeight="1" x14ac:dyDescent="0.25">
      <c r="A253" s="135" t="s">
        <v>127</v>
      </c>
      <c r="B253" s="147" t="s">
        <v>128</v>
      </c>
      <c r="C253" s="136"/>
      <c r="D253" s="136"/>
      <c r="E253" s="136">
        <f>E254+E256+E258</f>
        <v>0</v>
      </c>
      <c r="F253" s="136">
        <f>F254+F256+F258</f>
        <v>0</v>
      </c>
      <c r="G253" s="136">
        <f>G254+G256+G258</f>
        <v>7305.12</v>
      </c>
      <c r="H253" s="137"/>
      <c r="I253" s="137"/>
      <c r="J253" s="137"/>
      <c r="K253" s="137"/>
      <c r="L253" s="136">
        <f t="shared" ref="L253:M253" si="96">L254+L256+L258</f>
        <v>0</v>
      </c>
      <c r="M253" s="136">
        <f t="shared" si="96"/>
        <v>4983.07</v>
      </c>
      <c r="N253" s="143"/>
      <c r="O253" s="143">
        <f t="shared" si="81"/>
        <v>68.213390060669781</v>
      </c>
      <c r="P253" s="136"/>
      <c r="Q253" s="136"/>
      <c r="R253" s="136" t="e">
        <f t="shared" si="73"/>
        <v>#DIV/0!</v>
      </c>
    </row>
    <row r="254" spans="1:18" s="65" customFormat="1" ht="15" customHeight="1" x14ac:dyDescent="0.25">
      <c r="A254" s="74"/>
      <c r="B254" s="148" t="s">
        <v>330</v>
      </c>
      <c r="C254" s="10"/>
      <c r="D254" s="10"/>
      <c r="E254" s="114">
        <f>E255</f>
        <v>0</v>
      </c>
      <c r="F254" s="114">
        <f>F255</f>
        <v>0</v>
      </c>
      <c r="G254" s="114">
        <f>G255</f>
        <v>1500</v>
      </c>
      <c r="H254" s="12"/>
      <c r="I254" s="12"/>
      <c r="J254" s="12"/>
      <c r="K254" s="12"/>
      <c r="L254" s="114">
        <f t="shared" ref="L254:M254" si="97">L255</f>
        <v>0</v>
      </c>
      <c r="M254" s="114">
        <f t="shared" si="97"/>
        <v>1500</v>
      </c>
      <c r="N254" s="141"/>
      <c r="O254" s="141">
        <f t="shared" si="81"/>
        <v>100</v>
      </c>
      <c r="P254" s="62"/>
      <c r="Q254" s="62"/>
      <c r="R254" s="136" t="e">
        <f t="shared" si="73"/>
        <v>#DIV/0!</v>
      </c>
    </row>
    <row r="255" spans="1:18" s="15" customFormat="1" ht="15" customHeight="1" x14ac:dyDescent="0.25">
      <c r="A255" s="8"/>
      <c r="B255" s="149" t="s">
        <v>327</v>
      </c>
      <c r="C255" s="62"/>
      <c r="D255" s="62"/>
      <c r="E255" s="114"/>
      <c r="F255" s="116"/>
      <c r="G255" s="116">
        <v>1500</v>
      </c>
      <c r="H255" s="63"/>
      <c r="I255" s="63"/>
      <c r="J255" s="63"/>
      <c r="K255" s="63"/>
      <c r="L255" s="63"/>
      <c r="M255" s="63">
        <v>1500</v>
      </c>
      <c r="N255" s="141"/>
      <c r="O255" s="141">
        <f t="shared" si="81"/>
        <v>100</v>
      </c>
      <c r="P255" s="10"/>
      <c r="Q255" s="10"/>
      <c r="R255" s="136" t="e">
        <f t="shared" si="73"/>
        <v>#DIV/0!</v>
      </c>
    </row>
    <row r="256" spans="1:18" s="15" customFormat="1" ht="15" customHeight="1" x14ac:dyDescent="0.25">
      <c r="A256" s="8"/>
      <c r="B256" s="148" t="s">
        <v>328</v>
      </c>
      <c r="C256" s="62"/>
      <c r="D256" s="62"/>
      <c r="E256" s="114">
        <f>E257</f>
        <v>0</v>
      </c>
      <c r="F256" s="114">
        <f>F257</f>
        <v>0</v>
      </c>
      <c r="G256" s="114">
        <f>G257</f>
        <v>0</v>
      </c>
      <c r="H256" s="63"/>
      <c r="I256" s="63"/>
      <c r="J256" s="63"/>
      <c r="K256" s="63"/>
      <c r="L256" s="114">
        <f t="shared" ref="L256:M256" si="98">L257</f>
        <v>0</v>
      </c>
      <c r="M256" s="114">
        <f t="shared" si="98"/>
        <v>0</v>
      </c>
      <c r="N256" s="141"/>
      <c r="O256" s="141"/>
      <c r="P256" s="10"/>
      <c r="Q256" s="10"/>
      <c r="R256" s="136" t="e">
        <f t="shared" si="73"/>
        <v>#DIV/0!</v>
      </c>
    </row>
    <row r="257" spans="1:18" s="15" customFormat="1" ht="15" customHeight="1" x14ac:dyDescent="0.25">
      <c r="A257" s="8"/>
      <c r="B257" s="149" t="s">
        <v>329</v>
      </c>
      <c r="C257" s="62"/>
      <c r="D257" s="62"/>
      <c r="E257" s="114"/>
      <c r="F257" s="116"/>
      <c r="G257" s="116"/>
      <c r="H257" s="63"/>
      <c r="I257" s="63"/>
      <c r="J257" s="63"/>
      <c r="K257" s="63"/>
      <c r="L257" s="63"/>
      <c r="M257" s="63"/>
      <c r="N257" s="141"/>
      <c r="O257" s="141"/>
      <c r="P257" s="10"/>
      <c r="Q257" s="10"/>
      <c r="R257" s="136" t="e">
        <f t="shared" si="73"/>
        <v>#DIV/0!</v>
      </c>
    </row>
    <row r="258" spans="1:18" s="15" customFormat="1" ht="15" customHeight="1" x14ac:dyDescent="0.25">
      <c r="A258" s="8"/>
      <c r="B258" s="148" t="s">
        <v>331</v>
      </c>
      <c r="C258" s="62"/>
      <c r="D258" s="62"/>
      <c r="E258" s="114">
        <f>E259</f>
        <v>0</v>
      </c>
      <c r="F258" s="114">
        <f>F259</f>
        <v>0</v>
      </c>
      <c r="G258" s="114">
        <f>G259</f>
        <v>5805.12</v>
      </c>
      <c r="H258" s="63"/>
      <c r="I258" s="63"/>
      <c r="J258" s="63"/>
      <c r="K258" s="63"/>
      <c r="L258" s="114">
        <f t="shared" ref="L258:M258" si="99">L259</f>
        <v>0</v>
      </c>
      <c r="M258" s="114">
        <f t="shared" si="99"/>
        <v>3483.07</v>
      </c>
      <c r="N258" s="141"/>
      <c r="O258" s="141">
        <f t="shared" si="81"/>
        <v>59.99996554765449</v>
      </c>
      <c r="P258" s="10"/>
      <c r="Q258" s="10"/>
      <c r="R258" s="136" t="e">
        <f t="shared" si="73"/>
        <v>#DIV/0!</v>
      </c>
    </row>
    <row r="259" spans="1:18" s="15" customFormat="1" ht="15" customHeight="1" x14ac:dyDescent="0.25">
      <c r="A259" s="8"/>
      <c r="B259" s="149" t="s">
        <v>332</v>
      </c>
      <c r="C259" s="62"/>
      <c r="D259" s="62"/>
      <c r="E259" s="114"/>
      <c r="F259" s="116"/>
      <c r="G259" s="116">
        <v>5805.12</v>
      </c>
      <c r="H259" s="63"/>
      <c r="I259" s="63"/>
      <c r="J259" s="63"/>
      <c r="K259" s="63"/>
      <c r="L259" s="63"/>
      <c r="M259" s="63">
        <v>3483.07</v>
      </c>
      <c r="N259" s="141"/>
      <c r="O259" s="141">
        <f t="shared" si="81"/>
        <v>59.99996554765449</v>
      </c>
      <c r="P259" s="10"/>
      <c r="Q259" s="10"/>
      <c r="R259" s="136" t="e">
        <f t="shared" si="73"/>
        <v>#DIV/0!</v>
      </c>
    </row>
    <row r="260" spans="1:18" s="138" customFormat="1" ht="15" customHeight="1" x14ac:dyDescent="0.25">
      <c r="A260" s="135" t="s">
        <v>129</v>
      </c>
      <c r="B260" s="147" t="s">
        <v>130</v>
      </c>
      <c r="C260" s="136"/>
      <c r="D260" s="136"/>
      <c r="E260" s="136">
        <f>E261+E263+E265+E267+E269</f>
        <v>0</v>
      </c>
      <c r="F260" s="136">
        <f>F261+F263+F265+F267+F269</f>
        <v>0</v>
      </c>
      <c r="G260" s="136">
        <f>G261+G263+G265+G267+G269</f>
        <v>13848.5</v>
      </c>
      <c r="H260" s="137"/>
      <c r="I260" s="137"/>
      <c r="J260" s="137"/>
      <c r="K260" s="137"/>
      <c r="L260" s="136">
        <f t="shared" ref="L260:M260" si="100">L261+L263+L265+L267+L269</f>
        <v>0</v>
      </c>
      <c r="M260" s="136">
        <f t="shared" si="100"/>
        <v>6654.6</v>
      </c>
      <c r="N260" s="143"/>
      <c r="O260" s="143">
        <f t="shared" si="81"/>
        <v>48.052857710221325</v>
      </c>
      <c r="P260" s="136"/>
      <c r="Q260" s="136"/>
      <c r="R260" s="136" t="e">
        <f t="shared" si="73"/>
        <v>#DIV/0!</v>
      </c>
    </row>
    <row r="261" spans="1:18" s="65" customFormat="1" ht="15" customHeight="1" x14ac:dyDescent="0.25">
      <c r="A261" s="61"/>
      <c r="B261" s="148" t="s">
        <v>333</v>
      </c>
      <c r="C261" s="62"/>
      <c r="D261" s="62"/>
      <c r="E261" s="114">
        <f>E262</f>
        <v>0</v>
      </c>
      <c r="F261" s="114">
        <f>F262</f>
        <v>0</v>
      </c>
      <c r="G261" s="114">
        <f>G262</f>
        <v>674.3</v>
      </c>
      <c r="H261" s="63"/>
      <c r="I261" s="63"/>
      <c r="J261" s="63"/>
      <c r="K261" s="63"/>
      <c r="L261" s="62">
        <f t="shared" ref="L261:M261" si="101">L262</f>
        <v>0</v>
      </c>
      <c r="M261" s="62">
        <f t="shared" si="101"/>
        <v>0</v>
      </c>
      <c r="N261" s="141"/>
      <c r="O261" s="141">
        <f t="shared" si="81"/>
        <v>0</v>
      </c>
      <c r="P261" s="62"/>
      <c r="Q261" s="62"/>
      <c r="R261" s="136" t="e">
        <f t="shared" si="73"/>
        <v>#DIV/0!</v>
      </c>
    </row>
    <row r="262" spans="1:18" s="65" customFormat="1" ht="15" customHeight="1" x14ac:dyDescent="0.25">
      <c r="A262" s="61"/>
      <c r="B262" s="149" t="s">
        <v>334</v>
      </c>
      <c r="C262" s="62"/>
      <c r="D262" s="62"/>
      <c r="E262" s="114"/>
      <c r="F262" s="116"/>
      <c r="G262" s="116">
        <v>674.3</v>
      </c>
      <c r="H262" s="63"/>
      <c r="I262" s="63"/>
      <c r="J262" s="63"/>
      <c r="K262" s="63"/>
      <c r="L262" s="63"/>
      <c r="M262" s="63"/>
      <c r="N262" s="141"/>
      <c r="O262" s="141">
        <f t="shared" si="81"/>
        <v>0</v>
      </c>
      <c r="P262" s="62"/>
      <c r="Q262" s="62"/>
      <c r="R262" s="136" t="e">
        <f t="shared" si="73"/>
        <v>#DIV/0!</v>
      </c>
    </row>
    <row r="263" spans="1:18" s="65" customFormat="1" ht="15" customHeight="1" x14ac:dyDescent="0.25">
      <c r="A263" s="61"/>
      <c r="B263" s="148" t="s">
        <v>335</v>
      </c>
      <c r="C263" s="62"/>
      <c r="D263" s="62"/>
      <c r="E263" s="114">
        <f>E264</f>
        <v>0</v>
      </c>
      <c r="F263" s="114">
        <f>F264</f>
        <v>0</v>
      </c>
      <c r="G263" s="114">
        <f>G264</f>
        <v>57</v>
      </c>
      <c r="H263" s="63"/>
      <c r="I263" s="63"/>
      <c r="J263" s="63"/>
      <c r="K263" s="63"/>
      <c r="L263" s="114">
        <f t="shared" ref="L263:M263" si="102">L264</f>
        <v>0</v>
      </c>
      <c r="M263" s="114">
        <f t="shared" si="102"/>
        <v>0</v>
      </c>
      <c r="N263" s="141"/>
      <c r="O263" s="141">
        <f t="shared" si="81"/>
        <v>0</v>
      </c>
      <c r="P263" s="62"/>
      <c r="Q263" s="62"/>
      <c r="R263" s="136" t="e">
        <f t="shared" si="73"/>
        <v>#DIV/0!</v>
      </c>
    </row>
    <row r="264" spans="1:18" s="65" customFormat="1" ht="15" customHeight="1" x14ac:dyDescent="0.25">
      <c r="A264" s="61"/>
      <c r="B264" s="149" t="s">
        <v>336</v>
      </c>
      <c r="C264" s="62"/>
      <c r="D264" s="62"/>
      <c r="E264" s="114"/>
      <c r="F264" s="116"/>
      <c r="G264" s="116">
        <v>57</v>
      </c>
      <c r="H264" s="63"/>
      <c r="I264" s="63"/>
      <c r="J264" s="63"/>
      <c r="K264" s="63"/>
      <c r="L264" s="63"/>
      <c r="M264" s="63">
        <v>0</v>
      </c>
      <c r="N264" s="141"/>
      <c r="O264" s="141">
        <f t="shared" si="81"/>
        <v>0</v>
      </c>
      <c r="P264" s="62"/>
      <c r="Q264" s="62"/>
      <c r="R264" s="136" t="e">
        <f t="shared" si="73"/>
        <v>#DIV/0!</v>
      </c>
    </row>
    <row r="265" spans="1:18" s="65" customFormat="1" ht="15" customHeight="1" x14ac:dyDescent="0.25">
      <c r="A265" s="61"/>
      <c r="B265" s="148" t="s">
        <v>337</v>
      </c>
      <c r="C265" s="62"/>
      <c r="D265" s="62"/>
      <c r="E265" s="114">
        <f>E266</f>
        <v>0</v>
      </c>
      <c r="F265" s="114">
        <f>F266</f>
        <v>0</v>
      </c>
      <c r="G265" s="114">
        <f>G266</f>
        <v>1501.1</v>
      </c>
      <c r="H265" s="63"/>
      <c r="I265" s="63"/>
      <c r="J265" s="63"/>
      <c r="K265" s="63"/>
      <c r="L265" s="114">
        <f t="shared" ref="L265:M265" si="103">L266</f>
        <v>0</v>
      </c>
      <c r="M265" s="114">
        <f t="shared" si="103"/>
        <v>0</v>
      </c>
      <c r="N265" s="141"/>
      <c r="O265" s="141">
        <f t="shared" si="81"/>
        <v>0</v>
      </c>
      <c r="P265" s="62"/>
      <c r="Q265" s="62"/>
      <c r="R265" s="136" t="e">
        <f t="shared" ref="R265:R284" si="104">Q265/P265*100</f>
        <v>#DIV/0!</v>
      </c>
    </row>
    <row r="266" spans="1:18" s="65" customFormat="1" ht="15" customHeight="1" x14ac:dyDescent="0.25">
      <c r="A266" s="61"/>
      <c r="B266" s="149" t="s">
        <v>338</v>
      </c>
      <c r="C266" s="62"/>
      <c r="D266" s="62"/>
      <c r="E266" s="114"/>
      <c r="F266" s="116"/>
      <c r="G266" s="116">
        <v>1501.1</v>
      </c>
      <c r="H266" s="63"/>
      <c r="I266" s="63"/>
      <c r="J266" s="63"/>
      <c r="K266" s="63"/>
      <c r="L266" s="63"/>
      <c r="M266" s="63"/>
      <c r="N266" s="141"/>
      <c r="O266" s="141">
        <f t="shared" si="81"/>
        <v>0</v>
      </c>
      <c r="P266" s="62"/>
      <c r="Q266" s="62"/>
      <c r="R266" s="136" t="e">
        <f t="shared" si="104"/>
        <v>#DIV/0!</v>
      </c>
    </row>
    <row r="267" spans="1:18" s="65" customFormat="1" ht="15" customHeight="1" x14ac:dyDescent="0.25">
      <c r="A267" s="61"/>
      <c r="B267" s="148" t="s">
        <v>339</v>
      </c>
      <c r="C267" s="62"/>
      <c r="D267" s="62"/>
      <c r="E267" s="114">
        <f>E268</f>
        <v>0</v>
      </c>
      <c r="F267" s="114">
        <f>F268</f>
        <v>0</v>
      </c>
      <c r="G267" s="114">
        <f>G268</f>
        <v>242.2</v>
      </c>
      <c r="H267" s="63"/>
      <c r="I267" s="63"/>
      <c r="J267" s="63"/>
      <c r="K267" s="63"/>
      <c r="L267" s="114">
        <f t="shared" ref="L267:M267" si="105">L268</f>
        <v>0</v>
      </c>
      <c r="M267" s="114">
        <f t="shared" si="105"/>
        <v>0</v>
      </c>
      <c r="N267" s="141"/>
      <c r="O267" s="141">
        <f t="shared" si="81"/>
        <v>0</v>
      </c>
      <c r="P267" s="62"/>
      <c r="Q267" s="62"/>
      <c r="R267" s="136" t="e">
        <f t="shared" si="104"/>
        <v>#DIV/0!</v>
      </c>
    </row>
    <row r="268" spans="1:18" s="65" customFormat="1" ht="15" customHeight="1" x14ac:dyDescent="0.25">
      <c r="A268" s="61"/>
      <c r="B268" s="149" t="s">
        <v>340</v>
      </c>
      <c r="C268" s="62"/>
      <c r="D268" s="62"/>
      <c r="E268" s="114"/>
      <c r="F268" s="116"/>
      <c r="G268" s="116">
        <v>242.2</v>
      </c>
      <c r="H268" s="63"/>
      <c r="I268" s="63"/>
      <c r="J268" s="63"/>
      <c r="K268" s="63"/>
      <c r="L268" s="63"/>
      <c r="M268" s="63"/>
      <c r="N268" s="141"/>
      <c r="O268" s="141">
        <f t="shared" si="81"/>
        <v>0</v>
      </c>
      <c r="P268" s="62"/>
      <c r="Q268" s="62"/>
      <c r="R268" s="136" t="e">
        <f t="shared" si="104"/>
        <v>#DIV/0!</v>
      </c>
    </row>
    <row r="269" spans="1:18" s="65" customFormat="1" ht="15" customHeight="1" x14ac:dyDescent="0.25">
      <c r="A269" s="61"/>
      <c r="B269" s="148" t="s">
        <v>341</v>
      </c>
      <c r="C269" s="62"/>
      <c r="D269" s="62"/>
      <c r="E269" s="114">
        <f>E270</f>
        <v>0</v>
      </c>
      <c r="F269" s="114">
        <f>F270</f>
        <v>0</v>
      </c>
      <c r="G269" s="114">
        <f>G270</f>
        <v>11373.9</v>
      </c>
      <c r="H269" s="63"/>
      <c r="I269" s="63"/>
      <c r="J269" s="63"/>
      <c r="K269" s="63"/>
      <c r="L269" s="114">
        <f t="shared" ref="L269:M269" si="106">L270</f>
        <v>0</v>
      </c>
      <c r="M269" s="114">
        <f t="shared" si="106"/>
        <v>6654.6</v>
      </c>
      <c r="N269" s="141"/>
      <c r="O269" s="141">
        <f t="shared" si="81"/>
        <v>58.507635903252186</v>
      </c>
      <c r="P269" s="62"/>
      <c r="Q269" s="62"/>
      <c r="R269" s="136" t="e">
        <f t="shared" si="104"/>
        <v>#DIV/0!</v>
      </c>
    </row>
    <row r="270" spans="1:18" s="65" customFormat="1" ht="15" customHeight="1" x14ac:dyDescent="0.25">
      <c r="A270" s="61"/>
      <c r="B270" s="149" t="s">
        <v>342</v>
      </c>
      <c r="C270" s="62"/>
      <c r="D270" s="62"/>
      <c r="E270" s="114"/>
      <c r="F270" s="116"/>
      <c r="G270" s="116">
        <v>11373.9</v>
      </c>
      <c r="H270" s="63"/>
      <c r="I270" s="63"/>
      <c r="J270" s="63"/>
      <c r="K270" s="63"/>
      <c r="L270" s="63"/>
      <c r="M270" s="63">
        <v>6654.6</v>
      </c>
      <c r="N270" s="141"/>
      <c r="O270" s="141">
        <f t="shared" si="81"/>
        <v>58.507635903252186</v>
      </c>
      <c r="P270" s="62"/>
      <c r="Q270" s="62"/>
      <c r="R270" s="136" t="e">
        <f t="shared" si="104"/>
        <v>#DIV/0!</v>
      </c>
    </row>
    <row r="271" spans="1:18" s="138" customFormat="1" ht="15" customHeight="1" x14ac:dyDescent="0.25">
      <c r="A271" s="135" t="s">
        <v>131</v>
      </c>
      <c r="B271" s="147" t="s">
        <v>132</v>
      </c>
      <c r="C271" s="136"/>
      <c r="D271" s="136"/>
      <c r="E271" s="136">
        <f>E272+E276</f>
        <v>0</v>
      </c>
      <c r="F271" s="136">
        <f>F272+F276</f>
        <v>3000</v>
      </c>
      <c r="G271" s="136">
        <f>G272+G276</f>
        <v>5124.5</v>
      </c>
      <c r="H271" s="137"/>
      <c r="I271" s="137"/>
      <c r="J271" s="137"/>
      <c r="K271" s="137"/>
      <c r="L271" s="136">
        <f t="shared" ref="L271:M271" si="107">L272+L276</f>
        <v>3000</v>
      </c>
      <c r="M271" s="136">
        <f t="shared" si="107"/>
        <v>2816.7</v>
      </c>
      <c r="N271" s="143">
        <f t="shared" si="83"/>
        <v>100</v>
      </c>
      <c r="O271" s="143">
        <f t="shared" si="81"/>
        <v>54.965362474387746</v>
      </c>
      <c r="P271" s="136"/>
      <c r="Q271" s="136"/>
      <c r="R271" s="136" t="e">
        <f t="shared" si="104"/>
        <v>#DIV/0!</v>
      </c>
    </row>
    <row r="272" spans="1:18" s="65" customFormat="1" ht="15" customHeight="1" x14ac:dyDescent="0.25">
      <c r="A272" s="61"/>
      <c r="B272" s="148" t="s">
        <v>343</v>
      </c>
      <c r="C272" s="62"/>
      <c r="D272" s="62"/>
      <c r="E272" s="114">
        <f>E273+E274+E275</f>
        <v>0</v>
      </c>
      <c r="F272" s="114">
        <f>F273+F274+F275</f>
        <v>3000</v>
      </c>
      <c r="G272" s="114">
        <f>G273+G274+G275</f>
        <v>4724.5</v>
      </c>
      <c r="H272" s="63"/>
      <c r="I272" s="63"/>
      <c r="J272" s="63"/>
      <c r="K272" s="63"/>
      <c r="L272" s="114">
        <f t="shared" ref="L272:M272" si="108">L273+L274+L275</f>
        <v>3000</v>
      </c>
      <c r="M272" s="114">
        <f t="shared" si="108"/>
        <v>2816.7</v>
      </c>
      <c r="N272" s="141">
        <f t="shared" si="83"/>
        <v>100</v>
      </c>
      <c r="O272" s="141">
        <f t="shared" si="81"/>
        <v>59.619007302360039</v>
      </c>
      <c r="P272" s="62"/>
      <c r="Q272" s="62"/>
      <c r="R272" s="136" t="e">
        <f t="shared" si="104"/>
        <v>#DIV/0!</v>
      </c>
    </row>
    <row r="273" spans="1:18" s="65" customFormat="1" ht="15" customHeight="1" x14ac:dyDescent="0.25">
      <c r="A273" s="61"/>
      <c r="B273" s="149" t="s">
        <v>344</v>
      </c>
      <c r="C273" s="62"/>
      <c r="D273" s="62"/>
      <c r="E273" s="114"/>
      <c r="F273" s="116">
        <v>3000</v>
      </c>
      <c r="G273" s="116"/>
      <c r="H273" s="63"/>
      <c r="I273" s="63"/>
      <c r="J273" s="63"/>
      <c r="K273" s="63"/>
      <c r="L273" s="63">
        <v>3000</v>
      </c>
      <c r="M273" s="63">
        <v>0</v>
      </c>
      <c r="N273" s="141">
        <f t="shared" si="83"/>
        <v>100</v>
      </c>
      <c r="O273" s="141"/>
      <c r="P273" s="62"/>
      <c r="Q273" s="62"/>
      <c r="R273" s="136" t="e">
        <f t="shared" si="104"/>
        <v>#DIV/0!</v>
      </c>
    </row>
    <row r="274" spans="1:18" s="65" customFormat="1" ht="15" customHeight="1" x14ac:dyDescent="0.25">
      <c r="A274" s="61"/>
      <c r="B274" s="149" t="s">
        <v>345</v>
      </c>
      <c r="C274" s="62"/>
      <c r="D274" s="62"/>
      <c r="E274" s="114"/>
      <c r="F274" s="116"/>
      <c r="G274" s="116">
        <v>30</v>
      </c>
      <c r="H274" s="63"/>
      <c r="I274" s="63"/>
      <c r="J274" s="63"/>
      <c r="K274" s="63"/>
      <c r="L274" s="63"/>
      <c r="M274" s="63"/>
      <c r="N274" s="141"/>
      <c r="O274" s="141">
        <f t="shared" si="81"/>
        <v>0</v>
      </c>
      <c r="P274" s="62"/>
      <c r="Q274" s="62"/>
      <c r="R274" s="136" t="e">
        <f t="shared" si="104"/>
        <v>#DIV/0!</v>
      </c>
    </row>
    <row r="275" spans="1:18" s="65" customFormat="1" ht="15" customHeight="1" x14ac:dyDescent="0.25">
      <c r="A275" s="61"/>
      <c r="B275" s="149" t="s">
        <v>346</v>
      </c>
      <c r="C275" s="62"/>
      <c r="D275" s="62"/>
      <c r="E275" s="114"/>
      <c r="F275" s="116"/>
      <c r="G275" s="116">
        <v>4694.5</v>
      </c>
      <c r="H275" s="63"/>
      <c r="I275" s="63"/>
      <c r="J275" s="63"/>
      <c r="K275" s="63"/>
      <c r="L275" s="63"/>
      <c r="M275" s="63">
        <v>2816.7</v>
      </c>
      <c r="N275" s="141"/>
      <c r="O275" s="141">
        <f t="shared" si="81"/>
        <v>60</v>
      </c>
      <c r="P275" s="62"/>
      <c r="Q275" s="62"/>
      <c r="R275" s="136" t="e">
        <f t="shared" si="104"/>
        <v>#DIV/0!</v>
      </c>
    </row>
    <row r="276" spans="1:18" s="65" customFormat="1" ht="15" customHeight="1" x14ac:dyDescent="0.25">
      <c r="A276" s="61"/>
      <c r="B276" s="148" t="s">
        <v>347</v>
      </c>
      <c r="C276" s="62"/>
      <c r="D276" s="62"/>
      <c r="E276" s="114">
        <f>E277+E278+E279+E280+E281</f>
        <v>0</v>
      </c>
      <c r="F276" s="114">
        <f>F277+F278+F279+F280+F281</f>
        <v>0</v>
      </c>
      <c r="G276" s="114">
        <f>G277+G278+G279+G280+G281</f>
        <v>400</v>
      </c>
      <c r="H276" s="63"/>
      <c r="I276" s="63"/>
      <c r="J276" s="63"/>
      <c r="K276" s="63"/>
      <c r="L276" s="114">
        <f t="shared" ref="L276:M276" si="109">L277+L278+L279+L280+L281</f>
        <v>0</v>
      </c>
      <c r="M276" s="114">
        <f t="shared" si="109"/>
        <v>0</v>
      </c>
      <c r="N276" s="141"/>
      <c r="O276" s="141">
        <f t="shared" si="81"/>
        <v>0</v>
      </c>
      <c r="P276" s="62"/>
      <c r="Q276" s="62"/>
      <c r="R276" s="136" t="e">
        <f t="shared" si="104"/>
        <v>#DIV/0!</v>
      </c>
    </row>
    <row r="277" spans="1:18" s="65" customFormat="1" ht="15" customHeight="1" x14ac:dyDescent="0.25">
      <c r="A277" s="61"/>
      <c r="B277" s="149" t="s">
        <v>348</v>
      </c>
      <c r="C277" s="62"/>
      <c r="D277" s="62"/>
      <c r="E277" s="114"/>
      <c r="F277" s="116"/>
      <c r="G277" s="116"/>
      <c r="H277" s="63"/>
      <c r="I277" s="63"/>
      <c r="J277" s="63"/>
      <c r="K277" s="63"/>
      <c r="L277" s="63"/>
      <c r="M277" s="63"/>
      <c r="N277" s="141"/>
      <c r="O277" s="141"/>
      <c r="P277" s="62"/>
      <c r="Q277" s="62"/>
      <c r="R277" s="136" t="e">
        <f t="shared" si="104"/>
        <v>#DIV/0!</v>
      </c>
    </row>
    <row r="278" spans="1:18" s="65" customFormat="1" ht="15" customHeight="1" x14ac:dyDescent="0.25">
      <c r="A278" s="61"/>
      <c r="B278" s="149" t="s">
        <v>349</v>
      </c>
      <c r="C278" s="62"/>
      <c r="D278" s="62"/>
      <c r="E278" s="114"/>
      <c r="F278" s="116"/>
      <c r="G278" s="116"/>
      <c r="H278" s="63"/>
      <c r="I278" s="63"/>
      <c r="J278" s="63"/>
      <c r="K278" s="63"/>
      <c r="L278" s="63"/>
      <c r="M278" s="63"/>
      <c r="N278" s="141"/>
      <c r="O278" s="141"/>
      <c r="P278" s="62"/>
      <c r="Q278" s="62"/>
      <c r="R278" s="136" t="e">
        <f t="shared" si="104"/>
        <v>#DIV/0!</v>
      </c>
    </row>
    <row r="279" spans="1:18" s="65" customFormat="1" ht="15" customHeight="1" x14ac:dyDescent="0.25">
      <c r="A279" s="61"/>
      <c r="B279" s="149" t="s">
        <v>350</v>
      </c>
      <c r="C279" s="62"/>
      <c r="D279" s="62"/>
      <c r="E279" s="114"/>
      <c r="F279" s="116"/>
      <c r="G279" s="116"/>
      <c r="H279" s="63"/>
      <c r="I279" s="63"/>
      <c r="J279" s="63"/>
      <c r="K279" s="63"/>
      <c r="L279" s="63"/>
      <c r="M279" s="63"/>
      <c r="N279" s="141"/>
      <c r="O279" s="141"/>
      <c r="P279" s="62"/>
      <c r="Q279" s="62"/>
      <c r="R279" s="136" t="e">
        <f t="shared" si="104"/>
        <v>#DIV/0!</v>
      </c>
    </row>
    <row r="280" spans="1:18" s="65" customFormat="1" ht="15" customHeight="1" x14ac:dyDescent="0.25">
      <c r="A280" s="61"/>
      <c r="B280" s="149" t="s">
        <v>351</v>
      </c>
      <c r="C280" s="62"/>
      <c r="D280" s="62"/>
      <c r="E280" s="114"/>
      <c r="F280" s="116"/>
      <c r="G280" s="116">
        <v>400</v>
      </c>
      <c r="H280" s="63"/>
      <c r="I280" s="63"/>
      <c r="J280" s="63"/>
      <c r="K280" s="63"/>
      <c r="L280" s="63"/>
      <c r="M280" s="63">
        <v>0</v>
      </c>
      <c r="N280" s="141"/>
      <c r="O280" s="141">
        <f t="shared" si="81"/>
        <v>0</v>
      </c>
      <c r="P280" s="62"/>
      <c r="Q280" s="62"/>
      <c r="R280" s="136" t="e">
        <f t="shared" si="104"/>
        <v>#DIV/0!</v>
      </c>
    </row>
    <row r="281" spans="1:18" s="15" customFormat="1" ht="15" customHeight="1" x14ac:dyDescent="0.25">
      <c r="A281" s="8"/>
      <c r="B281" s="149" t="s">
        <v>352</v>
      </c>
      <c r="C281" s="62"/>
      <c r="D281" s="62"/>
      <c r="E281" s="114"/>
      <c r="F281" s="116"/>
      <c r="G281" s="116"/>
      <c r="H281" s="63"/>
      <c r="I281" s="63"/>
      <c r="J281" s="63"/>
      <c r="K281" s="63"/>
      <c r="L281" s="63"/>
      <c r="M281" s="63"/>
      <c r="N281" s="141"/>
      <c r="O281" s="141"/>
      <c r="P281" s="10"/>
      <c r="Q281" s="10"/>
      <c r="R281" s="136" t="e">
        <f t="shared" si="104"/>
        <v>#DIV/0!</v>
      </c>
    </row>
    <row r="282" spans="1:18" s="138" customFormat="1" ht="15" customHeight="1" x14ac:dyDescent="0.25">
      <c r="A282" s="135" t="s">
        <v>133</v>
      </c>
      <c r="B282" s="147" t="s">
        <v>134</v>
      </c>
      <c r="C282" s="136"/>
      <c r="D282" s="136"/>
      <c r="E282" s="136">
        <f t="shared" ref="E282:G283" si="110">E283</f>
        <v>0</v>
      </c>
      <c r="F282" s="136">
        <f t="shared" si="110"/>
        <v>0</v>
      </c>
      <c r="G282" s="136">
        <f t="shared" si="110"/>
        <v>500</v>
      </c>
      <c r="H282" s="136"/>
      <c r="I282" s="136"/>
      <c r="J282" s="136"/>
      <c r="K282" s="136"/>
      <c r="L282" s="136">
        <f t="shared" ref="L282:M283" si="111">L283</f>
        <v>0</v>
      </c>
      <c r="M282" s="136">
        <f t="shared" si="111"/>
        <v>0</v>
      </c>
      <c r="N282" s="143"/>
      <c r="O282" s="143">
        <f t="shared" si="81"/>
        <v>0</v>
      </c>
      <c r="P282" s="136"/>
      <c r="Q282" s="136"/>
      <c r="R282" s="136" t="e">
        <f t="shared" si="104"/>
        <v>#DIV/0!</v>
      </c>
    </row>
    <row r="283" spans="1:18" s="65" customFormat="1" ht="15" customHeight="1" x14ac:dyDescent="0.25">
      <c r="A283" s="74"/>
      <c r="B283" s="148" t="s">
        <v>353</v>
      </c>
      <c r="C283" s="62"/>
      <c r="D283" s="62"/>
      <c r="E283" s="114">
        <f t="shared" si="110"/>
        <v>0</v>
      </c>
      <c r="F283" s="114">
        <f t="shared" si="110"/>
        <v>0</v>
      </c>
      <c r="G283" s="114">
        <f t="shared" si="110"/>
        <v>500</v>
      </c>
      <c r="H283" s="62"/>
      <c r="I283" s="62"/>
      <c r="J283" s="62"/>
      <c r="K283" s="62"/>
      <c r="L283" s="114">
        <f t="shared" si="111"/>
        <v>0</v>
      </c>
      <c r="M283" s="114">
        <f t="shared" si="111"/>
        <v>0</v>
      </c>
      <c r="N283" s="141"/>
      <c r="O283" s="141">
        <f t="shared" si="81"/>
        <v>0</v>
      </c>
      <c r="P283" s="62"/>
      <c r="Q283" s="62"/>
      <c r="R283" s="136" t="e">
        <f t="shared" si="104"/>
        <v>#DIV/0!</v>
      </c>
    </row>
    <row r="284" spans="1:18" s="65" customFormat="1" ht="15" customHeight="1" x14ac:dyDescent="0.25">
      <c r="A284" s="74"/>
      <c r="B284" s="149" t="s">
        <v>354</v>
      </c>
      <c r="C284" s="62"/>
      <c r="D284" s="62"/>
      <c r="E284" s="114"/>
      <c r="F284" s="114"/>
      <c r="G284" s="114">
        <v>500</v>
      </c>
      <c r="H284" s="62"/>
      <c r="I284" s="62"/>
      <c r="J284" s="62"/>
      <c r="K284" s="62"/>
      <c r="L284" s="62"/>
      <c r="M284" s="62"/>
      <c r="N284" s="141"/>
      <c r="O284" s="141">
        <f t="shared" si="81"/>
        <v>0</v>
      </c>
      <c r="P284" s="62"/>
      <c r="Q284" s="62"/>
      <c r="R284" s="136" t="e">
        <f t="shared" si="104"/>
        <v>#DIV/0!</v>
      </c>
    </row>
    <row r="285" spans="1:18" s="65" customFormat="1" ht="15" customHeight="1" x14ac:dyDescent="0.25">
      <c r="A285" s="74"/>
      <c r="B285" s="76"/>
      <c r="C285" s="62"/>
      <c r="D285" s="62"/>
      <c r="E285" s="114"/>
      <c r="F285" s="114"/>
      <c r="G285" s="114"/>
      <c r="H285" s="62"/>
      <c r="I285" s="62"/>
      <c r="J285" s="62"/>
      <c r="K285" s="62"/>
      <c r="L285" s="62"/>
      <c r="M285" s="62"/>
      <c r="N285" s="142"/>
      <c r="O285" s="142"/>
      <c r="P285" s="62"/>
      <c r="Q285" s="62"/>
      <c r="R285" s="62"/>
    </row>
    <row r="286" spans="1:18" s="65" customFormat="1" ht="15" customHeight="1" x14ac:dyDescent="0.25">
      <c r="A286" s="74"/>
      <c r="B286" s="76"/>
      <c r="C286" s="62"/>
      <c r="D286" s="62"/>
      <c r="E286" s="114"/>
      <c r="F286" s="114"/>
      <c r="G286" s="114"/>
      <c r="H286" s="62"/>
      <c r="I286" s="62"/>
      <c r="J286" s="62"/>
      <c r="K286" s="62"/>
      <c r="L286" s="62"/>
      <c r="M286" s="62"/>
      <c r="N286" s="62"/>
      <c r="O286" s="62"/>
      <c r="P286" s="62"/>
      <c r="Q286" s="62"/>
      <c r="R286" s="62"/>
    </row>
    <row r="287" spans="1:18" ht="15" customHeight="1" x14ac:dyDescent="0.25"/>
    <row r="288" spans="1:18" ht="15" customHeight="1" x14ac:dyDescent="0.25">
      <c r="E288" s="1"/>
      <c r="F288" s="1"/>
      <c r="G288" s="1"/>
      <c r="H288" s="1"/>
      <c r="J288" s="1"/>
    </row>
    <row r="289" s="1" customFormat="1" ht="15" customHeight="1" x14ac:dyDescent="0.25"/>
    <row r="290" s="1" customFormat="1" ht="15" customHeight="1" x14ac:dyDescent="0.25"/>
    <row r="291" s="1" customFormat="1" ht="15" customHeight="1" x14ac:dyDescent="0.25"/>
    <row r="292" s="1" customFormat="1" ht="15" customHeight="1" x14ac:dyDescent="0.25"/>
    <row r="293" s="1" customFormat="1" ht="15" customHeight="1" x14ac:dyDescent="0.25"/>
    <row r="294" s="1" customFormat="1" ht="15" customHeight="1" x14ac:dyDescent="0.25"/>
    <row r="295" s="1" customFormat="1" ht="15" customHeight="1" x14ac:dyDescent="0.25"/>
    <row r="296" s="1" customFormat="1" ht="15" customHeight="1" x14ac:dyDescent="0.25"/>
    <row r="297" s="1" customFormat="1" ht="15" customHeight="1" x14ac:dyDescent="0.25"/>
    <row r="298" s="1" customFormat="1" ht="15" customHeight="1" x14ac:dyDescent="0.25"/>
    <row r="299" s="1" customFormat="1" ht="15" customHeight="1" x14ac:dyDescent="0.25"/>
    <row r="300" s="1" customFormat="1" ht="15" customHeight="1" x14ac:dyDescent="0.25"/>
    <row r="301" s="1" customFormat="1" ht="15" customHeight="1" x14ac:dyDescent="0.25"/>
    <row r="302" s="1" customFormat="1" ht="15" customHeight="1" x14ac:dyDescent="0.25"/>
    <row r="303" s="1" customFormat="1" ht="15" customHeight="1" x14ac:dyDescent="0.25"/>
    <row r="304" s="1" customFormat="1" ht="15" customHeight="1" x14ac:dyDescent="0.25"/>
    <row r="305" s="1" customFormat="1" ht="15" customHeight="1" x14ac:dyDescent="0.25"/>
    <row r="306" s="1" customFormat="1" ht="15" customHeight="1" x14ac:dyDescent="0.25"/>
    <row r="307" s="1" customFormat="1" ht="15" customHeight="1" x14ac:dyDescent="0.25"/>
    <row r="308" s="1" customFormat="1" ht="15" customHeight="1" x14ac:dyDescent="0.25"/>
    <row r="309" s="1" customFormat="1" ht="15" customHeight="1" x14ac:dyDescent="0.25"/>
    <row r="310" s="1" customFormat="1" ht="15" customHeight="1" x14ac:dyDescent="0.25"/>
    <row r="311" s="1" customFormat="1" ht="15" customHeight="1" x14ac:dyDescent="0.25"/>
    <row r="312" s="1" customFormat="1" ht="15" customHeight="1" x14ac:dyDescent="0.25"/>
    <row r="313" s="1" customFormat="1" ht="15" customHeight="1" x14ac:dyDescent="0.25"/>
    <row r="314" s="1" customFormat="1" ht="15" customHeight="1" x14ac:dyDescent="0.25"/>
    <row r="315" s="1" customFormat="1" ht="15" customHeight="1" x14ac:dyDescent="0.25"/>
    <row r="316" s="1" customFormat="1" ht="15" customHeight="1" x14ac:dyDescent="0.25"/>
    <row r="317" s="1" customFormat="1" ht="15" customHeight="1" x14ac:dyDescent="0.25"/>
    <row r="318" s="1" customFormat="1" ht="15" customHeight="1" x14ac:dyDescent="0.25"/>
    <row r="319" s="1" customFormat="1" ht="15" customHeight="1" x14ac:dyDescent="0.25"/>
    <row r="320" s="1" customFormat="1" ht="15" customHeight="1" x14ac:dyDescent="0.25"/>
    <row r="321" s="1" customFormat="1" ht="15" customHeight="1" x14ac:dyDescent="0.25"/>
    <row r="322" s="1" customFormat="1" ht="15" customHeight="1" x14ac:dyDescent="0.25"/>
    <row r="323" s="1" customFormat="1" ht="15" customHeight="1" x14ac:dyDescent="0.25"/>
    <row r="324" s="1" customFormat="1" ht="15" customHeight="1" x14ac:dyDescent="0.25"/>
    <row r="325" s="1" customFormat="1" ht="15" customHeight="1" x14ac:dyDescent="0.25"/>
    <row r="326" s="1" customFormat="1" ht="15" customHeight="1" x14ac:dyDescent="0.25"/>
    <row r="327" s="1" customFormat="1" ht="15" customHeight="1" x14ac:dyDescent="0.25"/>
    <row r="328" s="1" customFormat="1" ht="15" customHeight="1" x14ac:dyDescent="0.25"/>
    <row r="329" s="1" customFormat="1" ht="15" customHeight="1" x14ac:dyDescent="0.25"/>
    <row r="330" s="1" customFormat="1" ht="15" customHeight="1" x14ac:dyDescent="0.25"/>
    <row r="331" s="1" customFormat="1" ht="15" customHeight="1" x14ac:dyDescent="0.25"/>
    <row r="332" s="1" customFormat="1" ht="15" customHeight="1" x14ac:dyDescent="0.25"/>
    <row r="333" s="1" customFormat="1" ht="15" customHeight="1" x14ac:dyDescent="0.25"/>
    <row r="334" s="1" customFormat="1" ht="15" customHeight="1" x14ac:dyDescent="0.25"/>
    <row r="335" s="1" customFormat="1" ht="15" customHeigh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ht="15" customHeight="1" x14ac:dyDescent="0.25"/>
    <row r="641" s="1" customFormat="1" ht="22.5" customHeight="1" x14ac:dyDescent="0.25"/>
    <row r="642" s="1" customFormat="1" ht="15" customHeight="1" x14ac:dyDescent="0.25"/>
    <row r="643" s="1" customFormat="1" ht="15" customHeight="1" x14ac:dyDescent="0.25"/>
    <row r="644" s="1" customFormat="1" ht="22.5" customHeight="1" x14ac:dyDescent="0.25"/>
    <row r="645" s="1" customFormat="1" ht="22.5" customHeight="1" x14ac:dyDescent="0.25"/>
    <row r="646" s="1" customFormat="1" ht="22.5" customHeight="1" x14ac:dyDescent="0.25"/>
    <row r="647" s="1" customFormat="1" ht="15" customHeight="1" x14ac:dyDescent="0.25"/>
    <row r="648" s="1" customFormat="1" ht="15" customHeight="1" x14ac:dyDescent="0.25"/>
    <row r="649" s="1" customFormat="1" ht="22.5" customHeight="1" x14ac:dyDescent="0.25"/>
    <row r="650" s="1" customFormat="1" ht="15" customHeight="1" x14ac:dyDescent="0.25"/>
    <row r="651" s="1" customFormat="1" ht="22.5" customHeight="1" x14ac:dyDescent="0.25"/>
    <row r="652" s="1" customFormat="1" ht="15" customHeight="1" x14ac:dyDescent="0.25"/>
    <row r="653" s="1" customFormat="1" ht="15" customHeight="1" x14ac:dyDescent="0.25"/>
    <row r="654" s="1" customFormat="1" ht="22.5" customHeight="1" x14ac:dyDescent="0.25"/>
    <row r="655" s="1" customFormat="1" ht="15" customHeight="1" x14ac:dyDescent="0.25"/>
    <row r="656" s="1" customFormat="1" ht="22.5" customHeight="1" x14ac:dyDescent="0.25"/>
    <row r="657" s="1" customFormat="1" ht="15" customHeight="1" x14ac:dyDescent="0.25"/>
    <row r="658" s="1" customFormat="1" ht="15" customHeight="1" x14ac:dyDescent="0.25"/>
    <row r="659" s="1" customFormat="1" ht="22.5" customHeight="1" x14ac:dyDescent="0.25"/>
    <row r="660" s="1" customFormat="1" ht="15" customHeight="1" x14ac:dyDescent="0.25"/>
    <row r="661" s="1" customFormat="1" ht="22.5" customHeight="1" x14ac:dyDescent="0.25"/>
    <row r="662" s="1" customFormat="1" ht="15" customHeight="1" x14ac:dyDescent="0.25"/>
    <row r="663" s="1" customFormat="1" ht="15" customHeight="1" x14ac:dyDescent="0.25"/>
    <row r="664" s="1" customFormat="1" ht="22.5" customHeight="1" x14ac:dyDescent="0.25"/>
    <row r="665" s="1" customFormat="1" ht="15" customHeight="1" x14ac:dyDescent="0.25"/>
    <row r="666" s="1" customFormat="1" ht="22.5" customHeight="1" x14ac:dyDescent="0.25"/>
    <row r="667" s="1" customFormat="1" ht="15" customHeight="1" x14ac:dyDescent="0.25"/>
    <row r="668" s="1" customFormat="1" ht="15" customHeight="1" x14ac:dyDescent="0.25"/>
    <row r="669" s="1" customFormat="1" ht="15" customHeight="1" x14ac:dyDescent="0.25"/>
    <row r="670" s="1" customFormat="1" ht="22.5" customHeight="1" x14ac:dyDescent="0.25"/>
    <row r="671" s="1" customFormat="1" ht="15" customHeight="1" x14ac:dyDescent="0.25"/>
    <row r="672" s="1" customFormat="1" ht="22.5" customHeight="1" x14ac:dyDescent="0.25"/>
    <row r="673" s="1" customFormat="1" ht="15" customHeight="1" x14ac:dyDescent="0.25"/>
    <row r="674" s="1" customFormat="1" ht="15" customHeight="1" x14ac:dyDescent="0.25"/>
    <row r="675" s="1" customFormat="1" ht="22.5" customHeight="1" x14ac:dyDescent="0.25"/>
    <row r="676" s="1" customFormat="1" ht="22.5" customHeight="1" x14ac:dyDescent="0.25"/>
    <row r="677" s="1" customFormat="1" ht="22.5" customHeight="1" x14ac:dyDescent="0.25"/>
    <row r="678" s="1" customFormat="1" ht="15" customHeight="1" x14ac:dyDescent="0.25"/>
    <row r="679" s="1" customFormat="1" ht="15" customHeight="1" x14ac:dyDescent="0.25"/>
    <row r="680" s="1" customFormat="1" ht="22.5" customHeight="1" x14ac:dyDescent="0.25"/>
    <row r="681" s="1" customFormat="1" ht="15" customHeight="1" x14ac:dyDescent="0.25"/>
    <row r="682" s="1" customFormat="1" ht="22.5" customHeight="1" x14ac:dyDescent="0.25"/>
    <row r="683" s="1" customFormat="1" ht="15" customHeight="1" x14ac:dyDescent="0.25"/>
    <row r="684" s="1" customFormat="1" ht="22.5" customHeight="1" x14ac:dyDescent="0.25"/>
    <row r="685" s="1" customFormat="1" ht="15" customHeight="1" x14ac:dyDescent="0.25"/>
    <row r="686" s="1" customFormat="1" ht="22.5" customHeight="1" x14ac:dyDescent="0.25"/>
    <row r="687" s="1" customFormat="1" ht="15" customHeight="1" x14ac:dyDescent="0.25"/>
    <row r="688" s="1" customFormat="1" ht="22.5" customHeight="1" x14ac:dyDescent="0.25"/>
    <row r="689" s="1" customFormat="1" ht="15" customHeight="1" x14ac:dyDescent="0.25"/>
    <row r="690" s="1" customFormat="1" ht="15" customHeight="1" x14ac:dyDescent="0.25"/>
    <row r="691" s="1" customFormat="1" ht="22.5" customHeight="1" x14ac:dyDescent="0.25"/>
    <row r="692" s="1" customFormat="1" ht="15" customHeight="1" x14ac:dyDescent="0.25"/>
    <row r="693" s="1" customFormat="1" ht="22.5" customHeight="1" x14ac:dyDescent="0.25"/>
    <row r="694" s="1" customFormat="1" ht="15" customHeight="1" x14ac:dyDescent="0.25"/>
    <row r="695" s="1" customFormat="1" ht="15" customHeight="1" x14ac:dyDescent="0.25"/>
    <row r="696" s="1" customFormat="1" ht="22.5" customHeight="1" x14ac:dyDescent="0.25"/>
    <row r="697" s="1" customFormat="1" ht="15" customHeight="1" x14ac:dyDescent="0.25"/>
    <row r="698" s="1" customFormat="1" ht="22.5" customHeight="1" x14ac:dyDescent="0.25"/>
    <row r="699" s="1" customFormat="1" ht="15" customHeight="1" x14ac:dyDescent="0.25"/>
    <row r="700" s="1" customFormat="1" ht="15" customHeight="1" x14ac:dyDescent="0.25"/>
    <row r="701" s="1" customFormat="1" ht="15" customHeight="1" x14ac:dyDescent="0.25"/>
    <row r="702" s="1" customFormat="1" ht="15" customHeight="1" x14ac:dyDescent="0.25"/>
    <row r="703" s="1" customFormat="1" ht="15" customHeight="1" x14ac:dyDescent="0.25"/>
    <row r="704" s="1" customFormat="1" ht="15" customHeight="1" x14ac:dyDescent="0.25"/>
    <row r="705" s="1" customFormat="1" ht="15" customHeight="1" x14ac:dyDescent="0.25"/>
    <row r="706" s="1" customFormat="1" ht="15" customHeight="1" x14ac:dyDescent="0.25"/>
    <row r="707" s="1" customFormat="1" ht="22.5" customHeight="1" x14ac:dyDescent="0.25"/>
    <row r="708" s="1" customFormat="1" ht="15" customHeight="1" x14ac:dyDescent="0.25"/>
    <row r="709" s="1" customFormat="1" ht="22.5" customHeight="1" x14ac:dyDescent="0.25"/>
    <row r="710" s="1" customFormat="1" ht="15" customHeight="1" x14ac:dyDescent="0.25"/>
    <row r="711" s="1" customFormat="1" ht="15" customHeight="1" x14ac:dyDescent="0.25"/>
    <row r="712" s="1" customFormat="1" ht="15" customHeight="1" x14ac:dyDescent="0.25"/>
    <row r="713" s="1" customFormat="1" ht="15" customHeight="1" x14ac:dyDescent="0.25"/>
    <row r="714" s="1" customFormat="1" ht="22.5" customHeight="1" x14ac:dyDescent="0.25"/>
    <row r="715" s="1" customFormat="1" ht="15" customHeight="1" x14ac:dyDescent="0.25"/>
    <row r="716" s="1" customFormat="1" ht="15" customHeight="1" x14ac:dyDescent="0.25"/>
    <row r="717" s="1" customFormat="1" ht="22.5" customHeight="1" x14ac:dyDescent="0.25"/>
    <row r="718" s="1" customFormat="1" ht="15" customHeight="1" x14ac:dyDescent="0.25"/>
    <row r="719" s="1" customFormat="1" ht="22.5" customHeight="1" x14ac:dyDescent="0.25"/>
    <row r="720" s="1" customFormat="1" ht="15" customHeight="1" x14ac:dyDescent="0.25"/>
    <row r="721" s="1" customFormat="1" ht="15" customHeight="1" x14ac:dyDescent="0.25"/>
    <row r="722" s="1" customFormat="1" ht="22.5" customHeight="1" x14ac:dyDescent="0.25"/>
    <row r="723" s="1" customFormat="1" ht="15" customHeight="1" x14ac:dyDescent="0.25"/>
    <row r="724" s="1" customFormat="1" ht="22.5" customHeight="1" x14ac:dyDescent="0.25"/>
    <row r="725" s="1" customFormat="1" ht="15" customHeight="1" x14ac:dyDescent="0.25"/>
    <row r="726" s="1" customFormat="1" ht="15" customHeight="1" x14ac:dyDescent="0.25"/>
    <row r="727" s="1" customFormat="1" ht="22.5" customHeight="1" x14ac:dyDescent="0.25"/>
    <row r="728" s="1" customFormat="1" ht="15" customHeight="1" x14ac:dyDescent="0.25"/>
    <row r="729" s="1" customFormat="1" ht="22.5" customHeight="1" x14ac:dyDescent="0.25"/>
    <row r="730" s="1" customFormat="1" ht="15" customHeight="1" x14ac:dyDescent="0.25"/>
    <row r="731" s="1" customFormat="1" ht="15" customHeight="1" x14ac:dyDescent="0.25"/>
    <row r="732" s="1" customFormat="1" ht="15" customHeight="1" x14ac:dyDescent="0.25"/>
    <row r="733" s="1" customFormat="1" ht="15" customHeight="1" x14ac:dyDescent="0.25"/>
    <row r="734" s="1" customFormat="1" ht="15" customHeight="1" x14ac:dyDescent="0.25"/>
    <row r="735" s="1" customFormat="1" ht="22.5" customHeight="1" x14ac:dyDescent="0.25"/>
    <row r="736" s="1" customFormat="1" ht="15" customHeight="1" x14ac:dyDescent="0.25"/>
    <row r="737" s="1" customFormat="1" ht="22.5" customHeight="1" x14ac:dyDescent="0.25"/>
    <row r="738" s="1" customFormat="1" ht="15" customHeight="1" x14ac:dyDescent="0.25"/>
    <row r="739" s="1" customFormat="1" ht="15" customHeight="1" x14ac:dyDescent="0.25"/>
    <row r="740" s="1" customFormat="1" ht="22.5" customHeight="1" x14ac:dyDescent="0.25"/>
    <row r="741" s="1" customFormat="1" ht="15" customHeight="1" x14ac:dyDescent="0.25"/>
    <row r="742" s="1" customFormat="1" ht="22.5" customHeight="1" x14ac:dyDescent="0.25"/>
    <row r="743" s="1" customFormat="1" ht="15" customHeight="1" x14ac:dyDescent="0.25"/>
    <row r="744" s="1" customFormat="1" ht="15" customHeight="1" x14ac:dyDescent="0.25"/>
    <row r="745" s="1" customFormat="1" ht="22.5" customHeight="1" x14ac:dyDescent="0.25"/>
    <row r="746" s="1" customFormat="1" ht="15" customHeight="1" x14ac:dyDescent="0.25"/>
    <row r="747" s="1" customFormat="1" ht="22.5" customHeight="1" x14ac:dyDescent="0.25"/>
    <row r="748" s="1" customFormat="1" ht="15" customHeight="1" x14ac:dyDescent="0.25"/>
    <row r="749" s="1" customFormat="1" ht="15" customHeight="1" x14ac:dyDescent="0.25"/>
    <row r="750" s="1" customFormat="1" ht="21" customHeight="1" x14ac:dyDescent="0.25"/>
    <row r="751" s="1" customFormat="1" ht="15" customHeight="1" x14ac:dyDescent="0.25"/>
    <row r="752" s="1" customFormat="1" ht="21" customHeight="1" x14ac:dyDescent="0.25"/>
    <row r="753" s="1" customFormat="1" ht="15" customHeight="1" x14ac:dyDescent="0.25"/>
    <row r="754" s="1" customFormat="1" ht="15" customHeight="1" x14ac:dyDescent="0.25"/>
    <row r="755" s="1" customFormat="1" ht="15" customHeight="1" x14ac:dyDescent="0.25"/>
    <row r="756" s="1" customFormat="1" ht="22.5" customHeight="1" x14ac:dyDescent="0.25"/>
    <row r="757" s="1" customFormat="1" ht="15" customHeight="1" x14ac:dyDescent="0.25"/>
    <row r="758" s="1" customFormat="1" ht="22.5" customHeight="1" x14ac:dyDescent="0.25"/>
    <row r="759" s="1" customFormat="1" ht="15" customHeight="1" x14ac:dyDescent="0.25"/>
    <row r="760" s="1" customFormat="1" ht="15" customHeight="1" x14ac:dyDescent="0.25"/>
    <row r="761" s="1" customFormat="1" ht="22.5" customHeight="1" x14ac:dyDescent="0.25"/>
    <row r="762" s="1" customFormat="1" ht="15" customHeight="1" x14ac:dyDescent="0.25"/>
    <row r="763" s="1" customFormat="1" ht="22.5" customHeight="1" x14ac:dyDescent="0.25"/>
    <row r="764" s="1" customFormat="1" ht="15" customHeight="1" x14ac:dyDescent="0.25"/>
    <row r="765" s="1" customFormat="1" ht="15" customHeight="1" x14ac:dyDescent="0.25"/>
    <row r="766" s="1" customFormat="1" ht="22.5" customHeight="1" x14ac:dyDescent="0.25"/>
    <row r="767" s="1" customFormat="1" ht="15" customHeight="1" x14ac:dyDescent="0.25"/>
    <row r="768" s="1" customFormat="1" ht="22.5" customHeight="1" x14ac:dyDescent="0.25"/>
    <row r="769" s="1" customFormat="1" ht="15" customHeight="1" x14ac:dyDescent="0.25"/>
    <row r="770" s="1" customFormat="1" ht="15" customHeight="1" x14ac:dyDescent="0.25"/>
    <row r="771" s="1" customFormat="1" ht="22.5" customHeight="1" x14ac:dyDescent="0.25"/>
    <row r="772" s="1" customFormat="1" ht="15" customHeight="1" x14ac:dyDescent="0.25"/>
    <row r="773" s="1" customFormat="1" ht="22.5" customHeight="1" x14ac:dyDescent="0.25"/>
    <row r="774" s="1" customFormat="1" ht="15" customHeight="1" x14ac:dyDescent="0.25"/>
    <row r="775" s="1" customFormat="1" ht="15" customHeight="1" x14ac:dyDescent="0.25"/>
    <row r="776" s="1" customFormat="1" ht="22.5" customHeight="1" x14ac:dyDescent="0.25"/>
    <row r="777" s="1" customFormat="1" ht="15" customHeight="1" x14ac:dyDescent="0.25"/>
    <row r="778" s="1" customFormat="1" ht="22.5" customHeight="1" x14ac:dyDescent="0.25"/>
    <row r="779" s="1" customFormat="1" ht="15" customHeight="1" x14ac:dyDescent="0.25"/>
    <row r="780" s="1" customFormat="1" ht="15" customHeight="1" x14ac:dyDescent="0.25"/>
    <row r="781" s="1" customFormat="1" ht="22.5" customHeight="1" x14ac:dyDescent="0.25"/>
    <row r="782" s="1" customFormat="1" ht="15" customHeight="1" x14ac:dyDescent="0.25"/>
    <row r="783" s="1" customFormat="1" ht="15" customHeight="1" x14ac:dyDescent="0.25"/>
    <row r="784" s="1" customFormat="1" ht="15" customHeight="1" x14ac:dyDescent="0.25"/>
    <row r="785" s="1" customFormat="1" ht="15" customHeight="1" x14ac:dyDescent="0.25"/>
    <row r="786" s="1" customFormat="1" ht="15" customHeight="1" x14ac:dyDescent="0.25"/>
    <row r="787" s="1" customFormat="1" ht="15" customHeight="1" x14ac:dyDescent="0.25"/>
    <row r="788" s="1" customFormat="1" ht="15" customHeight="1" x14ac:dyDescent="0.25"/>
    <row r="789" s="1" customFormat="1" ht="15" customHeight="1" x14ac:dyDescent="0.25"/>
    <row r="790" s="1" customFormat="1" ht="22.5" customHeight="1" x14ac:dyDescent="0.25"/>
    <row r="791" s="1" customFormat="1" ht="15" customHeight="1" x14ac:dyDescent="0.25"/>
    <row r="792" s="1" customFormat="1" ht="15" customHeight="1" x14ac:dyDescent="0.25"/>
    <row r="793" s="1" customFormat="1" ht="15" customHeight="1" x14ac:dyDescent="0.25"/>
    <row r="794" s="1" customFormat="1" ht="15" customHeight="1" x14ac:dyDescent="0.25"/>
    <row r="795" s="1" customFormat="1" ht="15" customHeight="1" x14ac:dyDescent="0.25"/>
    <row r="796" s="1" customFormat="1" ht="21" customHeight="1" x14ac:dyDescent="0.25"/>
    <row r="797" s="1" customFormat="1" ht="15" customHeight="1" x14ac:dyDescent="0.25"/>
    <row r="798" s="1" customFormat="1" ht="21" customHeight="1" x14ac:dyDescent="0.25"/>
    <row r="799" s="1" customFormat="1" ht="15" customHeight="1" x14ac:dyDescent="0.25"/>
    <row r="800" s="1" customFormat="1" ht="15" customHeight="1" x14ac:dyDescent="0.25"/>
    <row r="801" s="1" customFormat="1" ht="22.5" customHeight="1" x14ac:dyDescent="0.25"/>
    <row r="802" s="1" customFormat="1" ht="15" customHeight="1" x14ac:dyDescent="0.25"/>
    <row r="803" s="1" customFormat="1" ht="22.5" customHeight="1" x14ac:dyDescent="0.25"/>
    <row r="804" s="1" customFormat="1" ht="22.5" customHeight="1" x14ac:dyDescent="0.25"/>
    <row r="805" s="1" customFormat="1" ht="15" customHeight="1" x14ac:dyDescent="0.25"/>
    <row r="806" s="1" customFormat="1" ht="15" customHeight="1" x14ac:dyDescent="0.25"/>
    <row r="807" s="1" customFormat="1" ht="22.5" customHeight="1" x14ac:dyDescent="0.25"/>
    <row r="808" s="1" customFormat="1" ht="15" customHeight="1" x14ac:dyDescent="0.25"/>
    <row r="809" s="1" customFormat="1" ht="22.5" customHeight="1" x14ac:dyDescent="0.25"/>
    <row r="810" s="1" customFormat="1" ht="22.5" customHeight="1" x14ac:dyDescent="0.25"/>
    <row r="811" s="1" customFormat="1" ht="15" customHeight="1" x14ac:dyDescent="0.25"/>
    <row r="812" s="1" customFormat="1" ht="22.5" customHeight="1" x14ac:dyDescent="0.25"/>
    <row r="813" s="1" customFormat="1" ht="15" customHeight="1" x14ac:dyDescent="0.25"/>
    <row r="814" s="1" customFormat="1" ht="22.5" customHeight="1" x14ac:dyDescent="0.25"/>
    <row r="815" s="1" customFormat="1" ht="22.5" customHeight="1" x14ac:dyDescent="0.25"/>
    <row r="816" s="1" customFormat="1" ht="15" customHeight="1" x14ac:dyDescent="0.25"/>
    <row r="817" s="1" customFormat="1" ht="22.5" customHeight="1" x14ac:dyDescent="0.25"/>
    <row r="818" s="1" customFormat="1" ht="15" customHeight="1" x14ac:dyDescent="0.25"/>
    <row r="819" s="1" customFormat="1" ht="22.5" customHeight="1" x14ac:dyDescent="0.25"/>
    <row r="820" s="1" customFormat="1" ht="22.5" customHeight="1" x14ac:dyDescent="0.25"/>
    <row r="821" s="1" customFormat="1" ht="15" customHeight="1" x14ac:dyDescent="0.25"/>
    <row r="822" s="1" customFormat="1" ht="22.5" customHeight="1" x14ac:dyDescent="0.25"/>
    <row r="823" s="1" customFormat="1" ht="15" customHeight="1" x14ac:dyDescent="0.25"/>
    <row r="824" s="1" customFormat="1" ht="22.5" customHeight="1" x14ac:dyDescent="0.25"/>
    <row r="825" s="1" customFormat="1" ht="22.5" customHeight="1" x14ac:dyDescent="0.25"/>
    <row r="826" s="1" customFormat="1" ht="15" customHeight="1" x14ac:dyDescent="0.25"/>
    <row r="827" s="1" customFormat="1" ht="21" customHeight="1" x14ac:dyDescent="0.25"/>
    <row r="828" s="1" customFormat="1" ht="15" customHeight="1" x14ac:dyDescent="0.25"/>
    <row r="829" s="1" customFormat="1" ht="21" customHeight="1" x14ac:dyDescent="0.25"/>
    <row r="830" s="1" customFormat="1" ht="21" customHeight="1" x14ac:dyDescent="0.25"/>
    <row r="831" s="1" customFormat="1" ht="15" customHeight="1" x14ac:dyDescent="0.25"/>
    <row r="832" s="1" customFormat="1" ht="15" customHeight="1" x14ac:dyDescent="0.25"/>
    <row r="833" s="1" customFormat="1" ht="22.5" customHeight="1" x14ac:dyDescent="0.25"/>
    <row r="834" s="1" customFormat="1" ht="15" customHeight="1" x14ac:dyDescent="0.25"/>
    <row r="835" s="1" customFormat="1" ht="22.5" customHeight="1" x14ac:dyDescent="0.25"/>
    <row r="836" s="1" customFormat="1" ht="15" customHeight="1" x14ac:dyDescent="0.25"/>
    <row r="837" s="1" customFormat="1" ht="15" customHeight="1" x14ac:dyDescent="0.25"/>
    <row r="838" s="1" customFormat="1" ht="21" customHeight="1" x14ac:dyDescent="0.25"/>
    <row r="839" s="1" customFormat="1" ht="15" customHeight="1" x14ac:dyDescent="0.25"/>
    <row r="840" s="1" customFormat="1" ht="21" customHeight="1" x14ac:dyDescent="0.25"/>
    <row r="841" s="1" customFormat="1" ht="15" customHeight="1" x14ac:dyDescent="0.25"/>
    <row r="842" s="1" customFormat="1" ht="21" customHeight="1" x14ac:dyDescent="0.25"/>
    <row r="843" s="1" customFormat="1" ht="15" customHeight="1" x14ac:dyDescent="0.25"/>
    <row r="844" s="1" customFormat="1" ht="21" customHeight="1" x14ac:dyDescent="0.25"/>
    <row r="845" s="1" customFormat="1" ht="15" customHeight="1" x14ac:dyDescent="0.25"/>
    <row r="846" s="1" customFormat="1" ht="15" customHeight="1" x14ac:dyDescent="0.25"/>
    <row r="847" s="1" customFormat="1" ht="15" customHeight="1" x14ac:dyDescent="0.25"/>
    <row r="848" s="1" customFormat="1" ht="15" customHeight="1" x14ac:dyDescent="0.25"/>
    <row r="849" s="1" customFormat="1" ht="22.5" customHeight="1" x14ac:dyDescent="0.25"/>
    <row r="850" s="1" customFormat="1" ht="15" customHeight="1" x14ac:dyDescent="0.25"/>
    <row r="851" s="1" customFormat="1" ht="15" customHeight="1" x14ac:dyDescent="0.25"/>
    <row r="852" s="1" customFormat="1" ht="15" customHeight="1" x14ac:dyDescent="0.25"/>
    <row r="853" s="1" customFormat="1" ht="15" customHeight="1" x14ac:dyDescent="0.25"/>
    <row r="854" s="1" customFormat="1" ht="15" customHeight="1" x14ac:dyDescent="0.25"/>
    <row r="855" s="1" customFormat="1" ht="15" customHeight="1" x14ac:dyDescent="0.25"/>
    <row r="856" s="1" customFormat="1" ht="15" customHeight="1" x14ac:dyDescent="0.25"/>
    <row r="857" s="1" customFormat="1" ht="15" customHeight="1" x14ac:dyDescent="0.25"/>
    <row r="858" s="1" customFormat="1" ht="15" customHeight="1" x14ac:dyDescent="0.25"/>
    <row r="859" s="1" customFormat="1" ht="15" customHeight="1" x14ac:dyDescent="0.25"/>
    <row r="860" s="1" customFormat="1" ht="15" customHeight="1" x14ac:dyDescent="0.25"/>
    <row r="861" s="1" customFormat="1" ht="15" customHeight="1" x14ac:dyDescent="0.25"/>
    <row r="862" s="1" customFormat="1" ht="15" customHeight="1" x14ac:dyDescent="0.25"/>
    <row r="863" s="1" customFormat="1" ht="15" customHeight="1" x14ac:dyDescent="0.25"/>
    <row r="864" s="1" customFormat="1" ht="15" customHeight="1" x14ac:dyDescent="0.25"/>
    <row r="865" s="1" customFormat="1" ht="15" customHeight="1" x14ac:dyDescent="0.25"/>
    <row r="866" s="1" customFormat="1" ht="15" customHeight="1" x14ac:dyDescent="0.25"/>
    <row r="867" s="1" customFormat="1" ht="15" customHeight="1" x14ac:dyDescent="0.25"/>
    <row r="868" s="1" customFormat="1" ht="15" customHeight="1" x14ac:dyDescent="0.25"/>
    <row r="869" s="1" customFormat="1" ht="15" customHeight="1" x14ac:dyDescent="0.25"/>
    <row r="870" s="1" customFormat="1" ht="15" customHeight="1" x14ac:dyDescent="0.25"/>
    <row r="871" s="1" customFormat="1" ht="15" customHeight="1" x14ac:dyDescent="0.25"/>
    <row r="872" s="1" customFormat="1" ht="15" customHeight="1" x14ac:dyDescent="0.25"/>
    <row r="873" s="1" customFormat="1" ht="15" customHeight="1" x14ac:dyDescent="0.25"/>
    <row r="874" s="1" customFormat="1" ht="15" customHeight="1" x14ac:dyDescent="0.25"/>
    <row r="875" s="1" customFormat="1" ht="15" customHeight="1" x14ac:dyDescent="0.25"/>
  </sheetData>
  <mergeCells count="12">
    <mergeCell ref="P3:P4"/>
    <mergeCell ref="Q3:Q4"/>
    <mergeCell ref="R3:R4"/>
    <mergeCell ref="B1:M1"/>
    <mergeCell ref="N3:O3"/>
    <mergeCell ref="J3:K3"/>
    <mergeCell ref="L3:M3"/>
    <mergeCell ref="A3:A4"/>
    <mergeCell ref="B3:B4"/>
    <mergeCell ref="C3:D3"/>
    <mergeCell ref="E3:G3"/>
    <mergeCell ref="H3:I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tabSelected="1" topLeftCell="A5" zoomScale="80" zoomScaleNormal="80" workbookViewId="0">
      <selection activeCell="B8" sqref="B8"/>
    </sheetView>
  </sheetViews>
  <sheetFormatPr defaultRowHeight="15" x14ac:dyDescent="0.25"/>
  <cols>
    <col min="1" max="1" width="7.42578125" style="187" customWidth="1"/>
    <col min="2" max="2" width="36.28515625" customWidth="1"/>
    <col min="3" max="3" width="11.42578125" style="192" bestFit="1" customWidth="1"/>
    <col min="4" max="4" width="13.7109375" style="193" bestFit="1" customWidth="1"/>
    <col min="5" max="5" width="14.42578125" style="193" customWidth="1"/>
    <col min="6" max="6" width="15.140625" style="194" customWidth="1"/>
    <col min="7" max="7" width="11.42578125" style="193" bestFit="1" customWidth="1"/>
    <col min="8" max="8" width="13.7109375" style="193" bestFit="1" customWidth="1"/>
    <col min="9" max="9" width="15.5703125" style="193" customWidth="1"/>
    <col min="10" max="10" width="15.140625" style="194" customWidth="1"/>
    <col min="11" max="11" width="11" style="170" customWidth="1"/>
    <col min="12" max="12" width="10.7109375" style="170" bestFit="1" customWidth="1"/>
    <col min="13" max="13" width="9.140625" style="170"/>
    <col min="14" max="14" width="9.140625" style="195"/>
  </cols>
  <sheetData>
    <row r="1" spans="1:14" ht="15.75" x14ac:dyDescent="0.25">
      <c r="B1" s="223" t="s">
        <v>404</v>
      </c>
      <c r="C1" s="223"/>
      <c r="D1" s="223"/>
      <c r="E1" s="223"/>
      <c r="F1" s="223"/>
      <c r="G1" s="223"/>
      <c r="H1" s="223"/>
      <c r="I1" s="223"/>
      <c r="J1" s="223"/>
      <c r="K1" s="223"/>
      <c r="L1" s="223"/>
    </row>
    <row r="2" spans="1:14" ht="15.75" thickBot="1" x14ac:dyDescent="0.3">
      <c r="B2" s="224"/>
      <c r="C2" s="224"/>
      <c r="D2" s="224"/>
      <c r="E2" s="224"/>
      <c r="F2" s="224"/>
      <c r="G2" s="224"/>
      <c r="H2" s="224"/>
      <c r="I2" s="224"/>
      <c r="J2" s="224"/>
      <c r="K2" s="224"/>
      <c r="L2" s="224"/>
      <c r="M2" s="170" t="s">
        <v>382</v>
      </c>
    </row>
    <row r="3" spans="1:14" ht="15" customHeight="1" thickBot="1" x14ac:dyDescent="0.3">
      <c r="A3" s="219" t="s">
        <v>401</v>
      </c>
      <c r="B3" s="221" t="s">
        <v>2</v>
      </c>
      <c r="C3" s="225" t="s">
        <v>405</v>
      </c>
      <c r="D3" s="226"/>
      <c r="E3" s="226"/>
      <c r="F3" s="227"/>
      <c r="G3" s="228" t="s">
        <v>406</v>
      </c>
      <c r="H3" s="229"/>
      <c r="I3" s="229"/>
      <c r="J3" s="230"/>
      <c r="K3" s="231" t="s">
        <v>402</v>
      </c>
      <c r="L3" s="232"/>
      <c r="M3" s="232"/>
      <c r="N3" s="233"/>
    </row>
    <row r="4" spans="1:14" x14ac:dyDescent="0.25">
      <c r="A4" s="220"/>
      <c r="B4" s="222"/>
      <c r="C4" s="189" t="s">
        <v>390</v>
      </c>
      <c r="D4" s="189" t="s">
        <v>376</v>
      </c>
      <c r="E4" s="190" t="s">
        <v>377</v>
      </c>
      <c r="F4" s="191" t="s">
        <v>378</v>
      </c>
      <c r="G4" s="189" t="s">
        <v>390</v>
      </c>
      <c r="H4" s="189" t="s">
        <v>376</v>
      </c>
      <c r="I4" s="190" t="s">
        <v>377</v>
      </c>
      <c r="J4" s="191" t="s">
        <v>378</v>
      </c>
      <c r="K4" s="185" t="s">
        <v>390</v>
      </c>
      <c r="L4" s="185" t="s">
        <v>376</v>
      </c>
      <c r="M4" s="186" t="s">
        <v>377</v>
      </c>
      <c r="N4" s="196" t="s">
        <v>378</v>
      </c>
    </row>
    <row r="5" spans="1:14" s="170" customFormat="1" ht="139.5" customHeight="1" x14ac:dyDescent="0.25">
      <c r="A5" s="188" t="s">
        <v>400</v>
      </c>
      <c r="B5" s="176" t="s">
        <v>403</v>
      </c>
      <c r="C5" s="168">
        <v>0</v>
      </c>
      <c r="D5" s="168">
        <v>47600</v>
      </c>
      <c r="E5" s="168">
        <v>11900</v>
      </c>
      <c r="F5" s="183">
        <f>C5+D5+E5</f>
        <v>59500</v>
      </c>
      <c r="G5" s="168">
        <v>0</v>
      </c>
      <c r="H5" s="168">
        <v>47600</v>
      </c>
      <c r="I5" s="168">
        <v>11900</v>
      </c>
      <c r="J5" s="183">
        <f>G5+H5+I5</f>
        <v>59500</v>
      </c>
      <c r="K5" s="169">
        <v>1</v>
      </c>
      <c r="L5" s="169">
        <f>H5/D5</f>
        <v>1</v>
      </c>
      <c r="M5" s="169">
        <f>I5/E5</f>
        <v>1</v>
      </c>
      <c r="N5" s="184">
        <f>J5/F5</f>
        <v>1</v>
      </c>
    </row>
    <row r="6" spans="1:14" s="170" customFormat="1" ht="1.5" hidden="1" customHeight="1" x14ac:dyDescent="0.25">
      <c r="A6" s="188" t="s">
        <v>399</v>
      </c>
      <c r="B6" s="177" t="s">
        <v>383</v>
      </c>
      <c r="C6" s="168"/>
      <c r="D6" s="168">
        <v>0</v>
      </c>
      <c r="E6" s="168">
        <v>0</v>
      </c>
      <c r="F6" s="183">
        <f t="shared" ref="F6:F13" si="0">C6+D6+E6</f>
        <v>0</v>
      </c>
      <c r="G6" s="168"/>
      <c r="H6" s="168">
        <v>0</v>
      </c>
      <c r="I6" s="168">
        <v>0</v>
      </c>
      <c r="J6" s="183">
        <f t="shared" ref="J6:J14" si="1">G6+H6+I6</f>
        <v>0</v>
      </c>
      <c r="K6" s="169">
        <v>1</v>
      </c>
      <c r="L6" s="169" t="e">
        <f t="shared" ref="L6:L16" si="2">H6/D6</f>
        <v>#DIV/0!</v>
      </c>
      <c r="M6" s="169" t="e">
        <f t="shared" ref="M6:M16" si="3">I6/E6</f>
        <v>#DIV/0!</v>
      </c>
      <c r="N6" s="184" t="e">
        <f>J6/F6</f>
        <v>#DIV/0!</v>
      </c>
    </row>
    <row r="7" spans="1:14" s="170" customFormat="1" ht="73.5" customHeight="1" x14ac:dyDescent="0.25">
      <c r="A7" s="188" t="s">
        <v>398</v>
      </c>
      <c r="B7" s="178" t="s">
        <v>384</v>
      </c>
      <c r="C7" s="168"/>
      <c r="D7" s="168"/>
      <c r="E7" s="168">
        <v>316650.74</v>
      </c>
      <c r="F7" s="183">
        <f t="shared" si="0"/>
        <v>316650.74</v>
      </c>
      <c r="G7" s="168"/>
      <c r="H7" s="168"/>
      <c r="I7" s="168">
        <v>236554</v>
      </c>
      <c r="J7" s="183">
        <f t="shared" si="1"/>
        <v>236554</v>
      </c>
      <c r="K7" s="169">
        <v>1</v>
      </c>
      <c r="L7" s="169" t="e">
        <f t="shared" si="2"/>
        <v>#DIV/0!</v>
      </c>
      <c r="M7" s="169">
        <f t="shared" si="3"/>
        <v>0.74705020427237911</v>
      </c>
      <c r="N7" s="184">
        <f t="shared" ref="N7:N8" si="4">J7/F7</f>
        <v>0.74705020427237911</v>
      </c>
    </row>
    <row r="8" spans="1:14" s="170" customFormat="1" ht="110.25" customHeight="1" x14ac:dyDescent="0.25">
      <c r="A8" s="188" t="s">
        <v>397</v>
      </c>
      <c r="B8" s="178" t="s">
        <v>385</v>
      </c>
      <c r="C8" s="168"/>
      <c r="D8" s="168">
        <v>260000</v>
      </c>
      <c r="E8" s="168">
        <f>17067958.62-260000</f>
        <v>16807958.620000001</v>
      </c>
      <c r="F8" s="183">
        <f t="shared" si="0"/>
        <v>17067958.620000001</v>
      </c>
      <c r="G8" s="168"/>
      <c r="H8" s="168">
        <v>260000</v>
      </c>
      <c r="I8" s="168">
        <f>16428598.75-260000</f>
        <v>16168598.75</v>
      </c>
      <c r="J8" s="183">
        <f t="shared" si="1"/>
        <v>16428598.75</v>
      </c>
      <c r="K8" s="169">
        <v>1</v>
      </c>
      <c r="L8" s="169">
        <f t="shared" si="2"/>
        <v>1</v>
      </c>
      <c r="M8" s="169">
        <f t="shared" si="3"/>
        <v>0.96196088505125077</v>
      </c>
      <c r="N8" s="184">
        <f t="shared" si="4"/>
        <v>0.96254034332783023</v>
      </c>
    </row>
    <row r="9" spans="1:14" s="174" customFormat="1" ht="102" customHeight="1" x14ac:dyDescent="0.25">
      <c r="A9" s="188" t="s">
        <v>396</v>
      </c>
      <c r="B9" s="179" t="s">
        <v>386</v>
      </c>
      <c r="C9" s="171"/>
      <c r="D9" s="171"/>
      <c r="E9" s="171">
        <v>8836726.6099999994</v>
      </c>
      <c r="F9" s="183">
        <f t="shared" si="0"/>
        <v>8836726.6099999994</v>
      </c>
      <c r="G9" s="171"/>
      <c r="H9" s="171"/>
      <c r="I9" s="171">
        <v>7471854.9699999997</v>
      </c>
      <c r="J9" s="183">
        <f t="shared" si="1"/>
        <v>7471854.9699999997</v>
      </c>
      <c r="K9" s="169">
        <v>1</v>
      </c>
      <c r="L9" s="169" t="e">
        <f t="shared" si="2"/>
        <v>#DIV/0!</v>
      </c>
      <c r="M9" s="169">
        <f t="shared" si="3"/>
        <v>0.84554556226109168</v>
      </c>
      <c r="N9" s="184">
        <f>J9/F9</f>
        <v>0.84554556226109168</v>
      </c>
    </row>
    <row r="10" spans="1:14" s="170" customFormat="1" ht="102" hidden="1" customHeight="1" x14ac:dyDescent="0.25">
      <c r="A10" s="188"/>
      <c r="B10" s="175"/>
      <c r="C10" s="168"/>
      <c r="D10" s="168"/>
      <c r="E10" s="168"/>
      <c r="F10" s="183">
        <f t="shared" si="0"/>
        <v>0</v>
      </c>
      <c r="G10" s="168"/>
      <c r="H10" s="168"/>
      <c r="I10" s="168"/>
      <c r="J10" s="183">
        <f t="shared" si="1"/>
        <v>0</v>
      </c>
      <c r="K10" s="169">
        <v>1</v>
      </c>
      <c r="L10" s="169" t="e">
        <f t="shared" si="2"/>
        <v>#DIV/0!</v>
      </c>
      <c r="M10" s="169" t="e">
        <f t="shared" si="3"/>
        <v>#DIV/0!</v>
      </c>
      <c r="N10" s="184" t="e">
        <f t="shared" ref="N10:N16" si="5">J10/F10</f>
        <v>#DIV/0!</v>
      </c>
    </row>
    <row r="11" spans="1:14" s="170" customFormat="1" ht="98.25" customHeight="1" x14ac:dyDescent="0.25">
      <c r="A11" s="188" t="s">
        <v>392</v>
      </c>
      <c r="B11" s="180" t="s">
        <v>387</v>
      </c>
      <c r="C11" s="168"/>
      <c r="D11" s="168">
        <v>0</v>
      </c>
      <c r="E11" s="168">
        <v>7344700</v>
      </c>
      <c r="F11" s="183">
        <f t="shared" si="0"/>
        <v>7344700</v>
      </c>
      <c r="G11" s="168"/>
      <c r="H11" s="168">
        <v>0</v>
      </c>
      <c r="I11" s="168">
        <v>7320550</v>
      </c>
      <c r="J11" s="183">
        <f t="shared" si="1"/>
        <v>7320550</v>
      </c>
      <c r="K11" s="169">
        <v>1</v>
      </c>
      <c r="L11" s="169" t="e">
        <f t="shared" si="2"/>
        <v>#DIV/0!</v>
      </c>
      <c r="M11" s="169">
        <f t="shared" si="3"/>
        <v>0.99671191471401144</v>
      </c>
      <c r="N11" s="184">
        <f t="shared" ref="N11:N14" si="6">J11/F11</f>
        <v>0.99671191471401144</v>
      </c>
    </row>
    <row r="12" spans="1:14" s="170" customFormat="1" ht="98.25" customHeight="1" x14ac:dyDescent="0.25">
      <c r="A12" s="188" t="s">
        <v>393</v>
      </c>
      <c r="B12" s="181" t="s">
        <v>388</v>
      </c>
      <c r="C12" s="168"/>
      <c r="D12" s="168"/>
      <c r="E12" s="168">
        <v>831665.58</v>
      </c>
      <c r="F12" s="183">
        <f t="shared" si="0"/>
        <v>831665.58</v>
      </c>
      <c r="G12" s="168"/>
      <c r="H12" s="168"/>
      <c r="I12" s="168">
        <v>584174</v>
      </c>
      <c r="J12" s="183">
        <f t="shared" si="1"/>
        <v>584174</v>
      </c>
      <c r="K12" s="169">
        <v>1</v>
      </c>
      <c r="L12" s="169" t="e">
        <f t="shared" si="2"/>
        <v>#DIV/0!</v>
      </c>
      <c r="M12" s="169">
        <f t="shared" si="3"/>
        <v>0.70241454503864409</v>
      </c>
      <c r="N12" s="184">
        <f t="shared" si="6"/>
        <v>0.70241454503864409</v>
      </c>
    </row>
    <row r="13" spans="1:14" s="170" customFormat="1" ht="98.25" customHeight="1" x14ac:dyDescent="0.25">
      <c r="A13" s="188" t="s">
        <v>394</v>
      </c>
      <c r="B13" s="181" t="s">
        <v>389</v>
      </c>
      <c r="C13" s="168"/>
      <c r="D13" s="168"/>
      <c r="E13" s="168">
        <v>115042.2</v>
      </c>
      <c r="F13" s="183">
        <f t="shared" si="0"/>
        <v>115042.2</v>
      </c>
      <c r="G13" s="168"/>
      <c r="H13" s="168"/>
      <c r="I13" s="168">
        <v>115042.2</v>
      </c>
      <c r="J13" s="183">
        <f t="shared" si="1"/>
        <v>115042.2</v>
      </c>
      <c r="K13" s="169">
        <v>1</v>
      </c>
      <c r="L13" s="169" t="e">
        <f t="shared" si="2"/>
        <v>#DIV/0!</v>
      </c>
      <c r="M13" s="169">
        <f t="shared" si="3"/>
        <v>1</v>
      </c>
      <c r="N13" s="184">
        <f t="shared" si="6"/>
        <v>1</v>
      </c>
    </row>
    <row r="14" spans="1:14" s="170" customFormat="1" ht="124.5" customHeight="1" x14ac:dyDescent="0.25">
      <c r="A14" s="188" t="s">
        <v>395</v>
      </c>
      <c r="B14" s="182" t="s">
        <v>391</v>
      </c>
      <c r="C14" s="168">
        <f>261700+59416.26</f>
        <v>321116.26</v>
      </c>
      <c r="D14" s="168">
        <f>18307.36+934453.41</f>
        <v>952760.77</v>
      </c>
      <c r="E14" s="168">
        <f>70860287.66-C14-D14</f>
        <v>69586410.629999995</v>
      </c>
      <c r="F14" s="183">
        <f>C14+D14+E14</f>
        <v>70860287.659999996</v>
      </c>
      <c r="G14" s="168">
        <v>321116.26</v>
      </c>
      <c r="H14" s="168">
        <f>18307.36+934453.41</f>
        <v>952760.77</v>
      </c>
      <c r="I14" s="168">
        <f>69522293.11-G14-H14</f>
        <v>68248416.079999998</v>
      </c>
      <c r="J14" s="183">
        <f t="shared" si="1"/>
        <v>69522293.109999999</v>
      </c>
      <c r="K14" s="169">
        <v>1</v>
      </c>
      <c r="L14" s="169">
        <f t="shared" si="2"/>
        <v>1</v>
      </c>
      <c r="M14" s="169">
        <f t="shared" si="3"/>
        <v>0.9807721861511971</v>
      </c>
      <c r="N14" s="184">
        <f t="shared" si="6"/>
        <v>0.98111785043238986</v>
      </c>
    </row>
    <row r="15" spans="1:14" s="170" customFormat="1" ht="99" customHeight="1" x14ac:dyDescent="0.25">
      <c r="A15" s="188" t="s">
        <v>407</v>
      </c>
      <c r="B15" s="182" t="s">
        <v>408</v>
      </c>
      <c r="C15" s="168">
        <v>0</v>
      </c>
      <c r="D15" s="168">
        <v>0</v>
      </c>
      <c r="E15" s="168">
        <v>0</v>
      </c>
      <c r="F15" s="183">
        <v>0</v>
      </c>
      <c r="G15" s="168">
        <v>0</v>
      </c>
      <c r="H15" s="168">
        <v>0</v>
      </c>
      <c r="I15" s="168">
        <v>0</v>
      </c>
      <c r="J15" s="183">
        <v>0</v>
      </c>
      <c r="K15" s="169">
        <v>0</v>
      </c>
      <c r="L15" s="169">
        <v>0</v>
      </c>
      <c r="M15" s="169">
        <v>0</v>
      </c>
      <c r="N15" s="184">
        <v>0</v>
      </c>
    </row>
    <row r="16" spans="1:14" s="200" customFormat="1" x14ac:dyDescent="0.25">
      <c r="A16" s="197"/>
      <c r="B16" s="198" t="s">
        <v>379</v>
      </c>
      <c r="C16" s="199">
        <f>C5+C7+C8+C9+C11+C12+C13+C14</f>
        <v>321116.26</v>
      </c>
      <c r="D16" s="199">
        <f>D5+D7+D8+D9+D11+D12+D13+D14</f>
        <v>1260360.77</v>
      </c>
      <c r="E16" s="199">
        <f>E5+E7+E8+E9+E11+E12+E13+E14</f>
        <v>103851054.38</v>
      </c>
      <c r="F16" s="199">
        <f>F5+F7+F8+F9+F11+F12+F13+F14</f>
        <v>105432531.41</v>
      </c>
      <c r="G16" s="199">
        <f t="shared" ref="G16" si="7">SUM(G5:G14)</f>
        <v>321116.26</v>
      </c>
      <c r="H16" s="199">
        <f t="shared" ref="H16" si="8">SUM(H5:H14)</f>
        <v>1260360.77</v>
      </c>
      <c r="I16" s="199">
        <f>SUM(I5:I15)</f>
        <v>100157090</v>
      </c>
      <c r="J16" s="199">
        <f>J5+J7+J8+J9+J11+J12+J13+J14</f>
        <v>101738567.03</v>
      </c>
      <c r="K16" s="172">
        <v>1</v>
      </c>
      <c r="L16" s="172">
        <f t="shared" si="2"/>
        <v>1</v>
      </c>
      <c r="M16" s="172">
        <f t="shared" si="3"/>
        <v>0.96443016970744022</v>
      </c>
      <c r="N16" s="184">
        <f t="shared" si="5"/>
        <v>0.96496371347060694</v>
      </c>
    </row>
    <row r="18" spans="2:9" ht="15.75" x14ac:dyDescent="0.25">
      <c r="B18" s="173" t="s">
        <v>380</v>
      </c>
    </row>
    <row r="19" spans="2:9" ht="31.5" x14ac:dyDescent="0.25">
      <c r="B19" s="173" t="s">
        <v>381</v>
      </c>
      <c r="D19" s="194"/>
      <c r="E19" s="194"/>
      <c r="G19" s="194"/>
      <c r="H19" s="194"/>
      <c r="I19" s="194"/>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user</cp:lastModifiedBy>
  <cp:lastPrinted>2022-03-13T14:06:06Z</cp:lastPrinted>
  <dcterms:created xsi:type="dcterms:W3CDTF">2014-01-09T10:04:09Z</dcterms:created>
  <dcterms:modified xsi:type="dcterms:W3CDTF">2023-03-13T15:58:30Z</dcterms:modified>
</cp:coreProperties>
</file>