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11640" tabRatio="601"/>
  </bookViews>
  <sheets>
    <sheet name="расходы" sheetId="2" r:id="rId1"/>
    <sheet name="доходы" sheetId="3" r:id="rId2"/>
  </sheets>
  <definedNames>
    <definedName name="_xlnm.Print_Titles" localSheetId="0">расходы!$4:$4</definedName>
  </definedNames>
  <calcPr calcId="144525"/>
</workbook>
</file>

<file path=xl/calcChain.xml><?xml version="1.0" encoding="utf-8"?>
<calcChain xmlns="http://schemas.openxmlformats.org/spreadsheetml/2006/main">
  <c r="N54" i="2" l="1"/>
  <c r="O54" i="2"/>
  <c r="P54" i="2"/>
  <c r="Q54" i="2"/>
  <c r="R54" i="2"/>
  <c r="S54" i="2"/>
  <c r="T54" i="2"/>
  <c r="U54" i="2"/>
  <c r="V54" i="2"/>
  <c r="W54" i="2"/>
  <c r="X54" i="2"/>
  <c r="K54" i="2"/>
  <c r="L54" i="2"/>
  <c r="X49" i="2"/>
  <c r="X50" i="2"/>
  <c r="X51" i="2"/>
  <c r="X52" i="2"/>
  <c r="X53" i="2"/>
  <c r="M54" i="2"/>
  <c r="J53" i="2"/>
  <c r="J52" i="2"/>
  <c r="J51" i="2"/>
  <c r="J50" i="2"/>
  <c r="J49" i="2"/>
  <c r="P21" i="3" l="1"/>
  <c r="P22" i="3"/>
  <c r="P23" i="3"/>
  <c r="P24" i="3"/>
  <c r="P25" i="3"/>
  <c r="P26" i="3"/>
  <c r="P27" i="3"/>
  <c r="P29" i="3"/>
  <c r="P30" i="3"/>
  <c r="P31" i="3"/>
  <c r="P32" i="3"/>
  <c r="P28" i="3"/>
  <c r="M131" i="2"/>
  <c r="K62" i="2"/>
  <c r="L98" i="2"/>
  <c r="X7" i="2"/>
  <c r="X8" i="2"/>
  <c r="X10" i="2"/>
  <c r="X11" i="2"/>
  <c r="Y11" i="2" s="1"/>
  <c r="X12" i="2"/>
  <c r="X14" i="2"/>
  <c r="X15" i="2"/>
  <c r="X16" i="2"/>
  <c r="Y16" i="2" s="1"/>
  <c r="X17" i="2"/>
  <c r="Y17" i="2" s="1"/>
  <c r="X18" i="2"/>
  <c r="X22" i="2"/>
  <c r="X24" i="2"/>
  <c r="X26" i="2"/>
  <c r="X27" i="2"/>
  <c r="X28" i="2"/>
  <c r="X29" i="2"/>
  <c r="X30" i="2"/>
  <c r="X31" i="2"/>
  <c r="X32" i="2"/>
  <c r="X33" i="2"/>
  <c r="X34" i="2"/>
  <c r="X38" i="2"/>
  <c r="X39" i="2"/>
  <c r="Y39" i="2" s="1"/>
  <c r="X40" i="2"/>
  <c r="Y40" i="2" s="1"/>
  <c r="X41" i="2"/>
  <c r="Y41" i="2" s="1"/>
  <c r="X42" i="2"/>
  <c r="X44" i="2"/>
  <c r="X45" i="2"/>
  <c r="X46" i="2"/>
  <c r="X47" i="2"/>
  <c r="X48" i="2"/>
  <c r="X55" i="2"/>
  <c r="X56" i="2"/>
  <c r="Y56" i="2" s="1"/>
  <c r="X57" i="2"/>
  <c r="Y57" i="2" s="1"/>
  <c r="X58" i="2"/>
  <c r="X59" i="2"/>
  <c r="Y59" i="2" s="1"/>
  <c r="X63" i="2"/>
  <c r="X64" i="2"/>
  <c r="Y64" i="2" s="1"/>
  <c r="X65" i="2"/>
  <c r="X70" i="2"/>
  <c r="X75" i="2"/>
  <c r="X76" i="2"/>
  <c r="X77" i="2"/>
  <c r="X78" i="2"/>
  <c r="X79" i="2"/>
  <c r="X83" i="2"/>
  <c r="Y83" i="2" s="1"/>
  <c r="X94" i="2"/>
  <c r="X95" i="2"/>
  <c r="X96" i="2"/>
  <c r="X100" i="2"/>
  <c r="X101" i="2"/>
  <c r="X102" i="2"/>
  <c r="X104" i="2"/>
  <c r="X105" i="2"/>
  <c r="Y105" i="2" s="1"/>
  <c r="X106" i="2"/>
  <c r="X107" i="2"/>
  <c r="Y107" i="2" s="1"/>
  <c r="X108" i="2"/>
  <c r="X109" i="2"/>
  <c r="X110" i="2"/>
  <c r="X111" i="2"/>
  <c r="X112" i="2"/>
  <c r="X113" i="2"/>
  <c r="X114" i="2"/>
  <c r="X115" i="2"/>
  <c r="X116" i="2"/>
  <c r="X117" i="2"/>
  <c r="X118" i="2"/>
  <c r="X126" i="2"/>
  <c r="X128" i="2"/>
  <c r="X5" i="2"/>
  <c r="P8" i="3"/>
  <c r="P9" i="3"/>
  <c r="P10" i="3"/>
  <c r="P11" i="3"/>
  <c r="P12" i="3"/>
  <c r="Q12" i="3" s="1"/>
  <c r="P14" i="3"/>
  <c r="P15" i="3"/>
  <c r="P16" i="3"/>
  <c r="Q16" i="3" s="1"/>
  <c r="P17" i="3"/>
  <c r="P18" i="3"/>
  <c r="Q18" i="3" s="1"/>
  <c r="P19" i="3"/>
  <c r="P20" i="3"/>
  <c r="P42" i="3"/>
  <c r="Q30" i="3"/>
  <c r="P47" i="3"/>
  <c r="P7" i="3"/>
  <c r="D42" i="3"/>
  <c r="E42" i="3"/>
  <c r="F42" i="3"/>
  <c r="G42" i="3"/>
  <c r="H42" i="3"/>
  <c r="I42" i="3"/>
  <c r="J42" i="3"/>
  <c r="K42" i="3"/>
  <c r="L42" i="3"/>
  <c r="M42" i="3"/>
  <c r="N42" i="3"/>
  <c r="O42" i="3"/>
  <c r="C42" i="3"/>
  <c r="D21" i="3"/>
  <c r="E21" i="3"/>
  <c r="F21" i="3"/>
  <c r="G21" i="3"/>
  <c r="H21" i="3"/>
  <c r="I21" i="3"/>
  <c r="J21" i="3"/>
  <c r="K21" i="3"/>
  <c r="L21" i="3"/>
  <c r="M21" i="3"/>
  <c r="N21" i="3"/>
  <c r="O21" i="3"/>
  <c r="C21" i="3"/>
  <c r="W127" i="2"/>
  <c r="Y96" i="2"/>
  <c r="J116" i="2"/>
  <c r="M97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K119" i="2"/>
  <c r="K6" i="2"/>
  <c r="L6" i="2"/>
  <c r="Y106" i="2"/>
  <c r="K129" i="2"/>
  <c r="K103" i="2"/>
  <c r="K97" i="2"/>
  <c r="K84" i="2"/>
  <c r="K80" i="2"/>
  <c r="K60" i="2"/>
  <c r="K43" i="2"/>
  <c r="K25" i="2"/>
  <c r="K23" i="2"/>
  <c r="K13" i="2"/>
  <c r="K9" i="2"/>
  <c r="Y65" i="2"/>
  <c r="M67" i="2"/>
  <c r="N67" i="2"/>
  <c r="O67" i="2"/>
  <c r="P67" i="2"/>
  <c r="Q67" i="2"/>
  <c r="R67" i="2"/>
  <c r="S67" i="2"/>
  <c r="T67" i="2"/>
  <c r="U67" i="2"/>
  <c r="V67" i="2"/>
  <c r="W67" i="2"/>
  <c r="L67" i="2"/>
  <c r="K66" i="2"/>
  <c r="K67" i="2" s="1"/>
  <c r="N97" i="2"/>
  <c r="O97" i="2"/>
  <c r="P97" i="2"/>
  <c r="Q97" i="2"/>
  <c r="R97" i="2"/>
  <c r="S97" i="2"/>
  <c r="T97" i="2"/>
  <c r="U97" i="2"/>
  <c r="V97" i="2"/>
  <c r="W97" i="2"/>
  <c r="L97" i="2"/>
  <c r="W25" i="2"/>
  <c r="P39" i="3"/>
  <c r="P35" i="3"/>
  <c r="W103" i="2"/>
  <c r="V103" i="2"/>
  <c r="Y101" i="2"/>
  <c r="Y24" i="2"/>
  <c r="Y7" i="2"/>
  <c r="C6" i="3"/>
  <c r="N13" i="3"/>
  <c r="Y14" i="2"/>
  <c r="P45" i="3"/>
  <c r="D6" i="3"/>
  <c r="Y115" i="2"/>
  <c r="Y63" i="2"/>
  <c r="Y95" i="2"/>
  <c r="K81" i="2"/>
  <c r="X81" i="2" s="1"/>
  <c r="Y81" i="2" s="1"/>
  <c r="L82" i="2"/>
  <c r="M82" i="2"/>
  <c r="N82" i="2"/>
  <c r="O82" i="2"/>
  <c r="P82" i="2"/>
  <c r="Q82" i="2"/>
  <c r="R82" i="2"/>
  <c r="S82" i="2"/>
  <c r="T82" i="2"/>
  <c r="U82" i="2"/>
  <c r="V82" i="2"/>
  <c r="W82" i="2"/>
  <c r="K72" i="2"/>
  <c r="X72" i="2" s="1"/>
  <c r="X73" i="2"/>
  <c r="Y73" i="2" s="1"/>
  <c r="M74" i="2"/>
  <c r="N74" i="2"/>
  <c r="O74" i="2"/>
  <c r="P74" i="2"/>
  <c r="Q74" i="2"/>
  <c r="R74" i="2"/>
  <c r="S74" i="2"/>
  <c r="T74" i="2"/>
  <c r="U74" i="2"/>
  <c r="V74" i="2"/>
  <c r="W74" i="2"/>
  <c r="L74" i="2"/>
  <c r="Q29" i="3"/>
  <c r="Q31" i="3"/>
  <c r="P43" i="3"/>
  <c r="Q25" i="3"/>
  <c r="Q28" i="3"/>
  <c r="E35" i="3"/>
  <c r="F35" i="3"/>
  <c r="F48" i="3" s="1"/>
  <c r="G35" i="3"/>
  <c r="H35" i="3"/>
  <c r="H48" i="3" s="1"/>
  <c r="I35" i="3"/>
  <c r="I48" i="3" s="1"/>
  <c r="J35" i="3"/>
  <c r="J48" i="3" s="1"/>
  <c r="K35" i="3"/>
  <c r="K48" i="3" s="1"/>
  <c r="L35" i="3"/>
  <c r="L48" i="3" s="1"/>
  <c r="M35" i="3"/>
  <c r="M48" i="3" s="1"/>
  <c r="N35" i="3"/>
  <c r="N48" i="3" s="1"/>
  <c r="O35" i="3"/>
  <c r="O48" i="3" s="1"/>
  <c r="E38" i="3"/>
  <c r="F38" i="3"/>
  <c r="G38" i="3"/>
  <c r="H38" i="3"/>
  <c r="I38" i="3"/>
  <c r="J38" i="3"/>
  <c r="K38" i="3"/>
  <c r="L38" i="3"/>
  <c r="M38" i="3"/>
  <c r="N38" i="3"/>
  <c r="O38" i="3"/>
  <c r="E39" i="3"/>
  <c r="F39" i="3"/>
  <c r="G39" i="3"/>
  <c r="H39" i="3"/>
  <c r="I39" i="3"/>
  <c r="J39" i="3"/>
  <c r="K39" i="3"/>
  <c r="L39" i="3"/>
  <c r="M39" i="3"/>
  <c r="N39" i="3"/>
  <c r="O39" i="3"/>
  <c r="E40" i="3"/>
  <c r="F40" i="3"/>
  <c r="G40" i="3"/>
  <c r="H40" i="3"/>
  <c r="I40" i="3"/>
  <c r="J40" i="3"/>
  <c r="K40" i="3"/>
  <c r="L40" i="3"/>
  <c r="M40" i="3"/>
  <c r="N40" i="3"/>
  <c r="O40" i="3"/>
  <c r="E41" i="3"/>
  <c r="F41" i="3"/>
  <c r="G41" i="3"/>
  <c r="H41" i="3"/>
  <c r="I41" i="3"/>
  <c r="J41" i="3"/>
  <c r="K41" i="3"/>
  <c r="L41" i="3"/>
  <c r="M41" i="3"/>
  <c r="N41" i="3"/>
  <c r="O41" i="3"/>
  <c r="E43" i="3"/>
  <c r="F43" i="3"/>
  <c r="G43" i="3"/>
  <c r="H43" i="3"/>
  <c r="I43" i="3"/>
  <c r="J43" i="3"/>
  <c r="K43" i="3"/>
  <c r="L43" i="3"/>
  <c r="M43" i="3"/>
  <c r="N43" i="3"/>
  <c r="O43" i="3"/>
  <c r="E44" i="3"/>
  <c r="F44" i="3"/>
  <c r="G44" i="3"/>
  <c r="H44" i="3"/>
  <c r="I44" i="3"/>
  <c r="J44" i="3"/>
  <c r="K44" i="3"/>
  <c r="L44" i="3"/>
  <c r="M44" i="3"/>
  <c r="N44" i="3"/>
  <c r="O44" i="3"/>
  <c r="E45" i="3"/>
  <c r="F45" i="3"/>
  <c r="G45" i="3"/>
  <c r="H45" i="3"/>
  <c r="I45" i="3"/>
  <c r="J45" i="3"/>
  <c r="K45" i="3"/>
  <c r="L45" i="3"/>
  <c r="M45" i="3"/>
  <c r="N45" i="3"/>
  <c r="O45" i="3"/>
  <c r="E46" i="3"/>
  <c r="F46" i="3"/>
  <c r="G46" i="3"/>
  <c r="H46" i="3"/>
  <c r="I46" i="3"/>
  <c r="J46" i="3"/>
  <c r="K46" i="3"/>
  <c r="L46" i="3"/>
  <c r="M46" i="3"/>
  <c r="N46" i="3"/>
  <c r="O46" i="3"/>
  <c r="E47" i="3"/>
  <c r="F47" i="3"/>
  <c r="G47" i="3"/>
  <c r="H47" i="3"/>
  <c r="I47" i="3"/>
  <c r="J47" i="3"/>
  <c r="K47" i="3"/>
  <c r="L47" i="3"/>
  <c r="M47" i="3"/>
  <c r="N47" i="3"/>
  <c r="O47" i="3"/>
  <c r="D35" i="3"/>
  <c r="D38" i="3"/>
  <c r="D39" i="3"/>
  <c r="D40" i="3"/>
  <c r="D41" i="3"/>
  <c r="D43" i="3"/>
  <c r="D44" i="3"/>
  <c r="D45" i="3"/>
  <c r="D46" i="3"/>
  <c r="D47" i="3"/>
  <c r="C47" i="3"/>
  <c r="C44" i="3"/>
  <c r="C43" i="3"/>
  <c r="C41" i="3"/>
  <c r="C40" i="3"/>
  <c r="C39" i="3"/>
  <c r="C38" i="3"/>
  <c r="C35" i="3"/>
  <c r="Q23" i="3"/>
  <c r="S23" i="2"/>
  <c r="S93" i="2"/>
  <c r="Y15" i="2"/>
  <c r="Y8" i="2"/>
  <c r="M93" i="2"/>
  <c r="N93" i="2"/>
  <c r="O93" i="2"/>
  <c r="P93" i="2"/>
  <c r="Q93" i="2"/>
  <c r="R93" i="2"/>
  <c r="T93" i="2"/>
  <c r="U93" i="2"/>
  <c r="V93" i="2"/>
  <c r="W93" i="2"/>
  <c r="L93" i="2"/>
  <c r="X92" i="2"/>
  <c r="K19" i="2"/>
  <c r="K21" i="2" s="1"/>
  <c r="K35" i="2"/>
  <c r="K37" i="2" s="1"/>
  <c r="X36" i="2"/>
  <c r="Y36" i="2" s="1"/>
  <c r="X61" i="2"/>
  <c r="X68" i="2"/>
  <c r="Y68" i="2" s="1"/>
  <c r="K71" i="2"/>
  <c r="K74" i="2" s="1"/>
  <c r="X74" i="2" s="1"/>
  <c r="K85" i="2"/>
  <c r="X85" i="2" s="1"/>
  <c r="Y85" i="2" s="1"/>
  <c r="K86" i="2"/>
  <c r="X86" i="2" s="1"/>
  <c r="Y86" i="2" s="1"/>
  <c r="K87" i="2"/>
  <c r="X87" i="2" s="1"/>
  <c r="Y87" i="2" s="1"/>
  <c r="K88" i="2"/>
  <c r="X88" i="2" s="1"/>
  <c r="Y88" i="2" s="1"/>
  <c r="K89" i="2"/>
  <c r="X89" i="2" s="1"/>
  <c r="Y89" i="2" s="1"/>
  <c r="K90" i="2"/>
  <c r="X90" i="2" s="1"/>
  <c r="Y90" i="2" s="1"/>
  <c r="K91" i="2"/>
  <c r="X91" i="2" s="1"/>
  <c r="Y91" i="2" s="1"/>
  <c r="X98" i="2"/>
  <c r="Y98" i="2" s="1"/>
  <c r="K120" i="2"/>
  <c r="X120" i="2" s="1"/>
  <c r="Y120" i="2" s="1"/>
  <c r="K121" i="2"/>
  <c r="X121" i="2" s="1"/>
  <c r="Y121" i="2" s="1"/>
  <c r="K122" i="2"/>
  <c r="X122" i="2" s="1"/>
  <c r="Y122" i="2" s="1"/>
  <c r="K123" i="2"/>
  <c r="X123" i="2" s="1"/>
  <c r="Y123" i="2" s="1"/>
  <c r="K124" i="2"/>
  <c r="X124" i="2" s="1"/>
  <c r="Y124" i="2" s="1"/>
  <c r="K127" i="2"/>
  <c r="Q22" i="3"/>
  <c r="Q7" i="3"/>
  <c r="Q20" i="3"/>
  <c r="R25" i="2"/>
  <c r="L23" i="2"/>
  <c r="M23" i="2"/>
  <c r="N23" i="2"/>
  <c r="O23" i="2"/>
  <c r="P23" i="2"/>
  <c r="Q23" i="2"/>
  <c r="R23" i="2"/>
  <c r="T23" i="2"/>
  <c r="U23" i="2"/>
  <c r="V23" i="2"/>
  <c r="W23" i="2"/>
  <c r="Y22" i="2"/>
  <c r="W60" i="2"/>
  <c r="Y10" i="2"/>
  <c r="Y12" i="2"/>
  <c r="Y18" i="2"/>
  <c r="Y26" i="2"/>
  <c r="Y28" i="2"/>
  <c r="Y30" i="2"/>
  <c r="Y32" i="2"/>
  <c r="Y34" i="2"/>
  <c r="Y38" i="2"/>
  <c r="Y42" i="2"/>
  <c r="Y44" i="2"/>
  <c r="Y45" i="2"/>
  <c r="Y46" i="2"/>
  <c r="Y47" i="2"/>
  <c r="Y48" i="2"/>
  <c r="Y55" i="2"/>
  <c r="Y58" i="2"/>
  <c r="Y70" i="2"/>
  <c r="Y75" i="2"/>
  <c r="Y76" i="2"/>
  <c r="Y77" i="2"/>
  <c r="Y78" i="2"/>
  <c r="Y79" i="2"/>
  <c r="Y94" i="2"/>
  <c r="Y109" i="2"/>
  <c r="Y110" i="2"/>
  <c r="Y111" i="2"/>
  <c r="Y112" i="2"/>
  <c r="Y113" i="2"/>
  <c r="Y114" i="2"/>
  <c r="Y118" i="2"/>
  <c r="Y126" i="2"/>
  <c r="Y128" i="2"/>
  <c r="V6" i="2"/>
  <c r="Q10" i="3"/>
  <c r="O6" i="3"/>
  <c r="O36" i="3" s="1"/>
  <c r="Q14" i="3"/>
  <c r="Q15" i="3"/>
  <c r="D13" i="3"/>
  <c r="D37" i="3" s="1"/>
  <c r="E13" i="3"/>
  <c r="E37" i="3" s="1"/>
  <c r="F13" i="3"/>
  <c r="F37" i="3" s="1"/>
  <c r="G13" i="3"/>
  <c r="G37" i="3" s="1"/>
  <c r="H13" i="3"/>
  <c r="H37" i="3" s="1"/>
  <c r="I13" i="3"/>
  <c r="I37" i="3" s="1"/>
  <c r="J13" i="3"/>
  <c r="J37" i="3" s="1"/>
  <c r="K13" i="3"/>
  <c r="K37" i="3" s="1"/>
  <c r="L13" i="3"/>
  <c r="L37" i="3" s="1"/>
  <c r="M13" i="3"/>
  <c r="M37" i="3" s="1"/>
  <c r="N37" i="3"/>
  <c r="O13" i="3"/>
  <c r="O37" i="3" s="1"/>
  <c r="C13" i="3"/>
  <c r="C37" i="3" s="1"/>
  <c r="Q17" i="3"/>
  <c r="Q19" i="3"/>
  <c r="Q11" i="3"/>
  <c r="Q24" i="3"/>
  <c r="Q27" i="3"/>
  <c r="C36" i="3"/>
  <c r="Q9" i="3"/>
  <c r="Q8" i="3"/>
  <c r="E6" i="3"/>
  <c r="E36" i="3" s="1"/>
  <c r="F6" i="3"/>
  <c r="F36" i="3" s="1"/>
  <c r="G6" i="3"/>
  <c r="H6" i="3"/>
  <c r="H36" i="3" s="1"/>
  <c r="I6" i="3"/>
  <c r="I36" i="3" s="1"/>
  <c r="J6" i="3"/>
  <c r="J36" i="3" s="1"/>
  <c r="K6" i="3"/>
  <c r="K36" i="3" s="1"/>
  <c r="L6" i="3"/>
  <c r="L36" i="3" s="1"/>
  <c r="M6" i="3"/>
  <c r="M36" i="3" s="1"/>
  <c r="N6" i="3"/>
  <c r="N36" i="3" s="1"/>
  <c r="X67" i="2" l="1"/>
  <c r="K82" i="2"/>
  <c r="X82" i="2" s="1"/>
  <c r="Y82" i="2" s="1"/>
  <c r="X97" i="2"/>
  <c r="X23" i="2"/>
  <c r="E48" i="3"/>
  <c r="X119" i="2"/>
  <c r="X66" i="2"/>
  <c r="Y66" i="2" s="1"/>
  <c r="X35" i="2"/>
  <c r="Y35" i="2" s="1"/>
  <c r="X19" i="2"/>
  <c r="Y19" i="2" s="1"/>
  <c r="P13" i="3"/>
  <c r="X71" i="2"/>
  <c r="Y71" i="2" s="1"/>
  <c r="X20" i="2"/>
  <c r="Y20" i="2" s="1"/>
  <c r="Y92" i="2"/>
  <c r="Y72" i="2"/>
  <c r="Y61" i="2"/>
  <c r="Q32" i="3"/>
  <c r="P46" i="3"/>
  <c r="P44" i="3"/>
  <c r="P41" i="3"/>
  <c r="P40" i="3"/>
  <c r="P38" i="3"/>
  <c r="O5" i="3"/>
  <c r="Y5" i="2"/>
  <c r="Y100" i="2"/>
  <c r="Y104" i="2"/>
  <c r="Y108" i="2"/>
  <c r="Y67" i="2"/>
  <c r="Y97" i="2"/>
  <c r="Y33" i="2"/>
  <c r="Y29" i="2"/>
  <c r="K125" i="2"/>
  <c r="F5" i="3"/>
  <c r="F4" i="3" s="1"/>
  <c r="D5" i="3"/>
  <c r="D4" i="3" s="1"/>
  <c r="X93" i="2"/>
  <c r="Y93" i="2" s="1"/>
  <c r="Y74" i="2"/>
  <c r="G5" i="3"/>
  <c r="G4" i="3" s="1"/>
  <c r="C45" i="3"/>
  <c r="C48" i="3" s="1"/>
  <c r="D36" i="3"/>
  <c r="D48" i="3" s="1"/>
  <c r="C46" i="3"/>
  <c r="G36" i="3"/>
  <c r="G48" i="3" s="1"/>
  <c r="P6" i="3"/>
  <c r="Y23" i="2"/>
  <c r="K5" i="3"/>
  <c r="K4" i="3" s="1"/>
  <c r="C5" i="3"/>
  <c r="H5" i="3"/>
  <c r="H4" i="3" s="1"/>
  <c r="O4" i="3"/>
  <c r="M5" i="3"/>
  <c r="M4" i="3" s="1"/>
  <c r="N5" i="3"/>
  <c r="L5" i="3"/>
  <c r="L4" i="3" s="1"/>
  <c r="J5" i="3"/>
  <c r="J4" i="3" s="1"/>
  <c r="I5" i="3"/>
  <c r="I4" i="3" s="1"/>
  <c r="E5" i="3"/>
  <c r="E4" i="3" s="1"/>
  <c r="J70" i="2"/>
  <c r="W131" i="2" l="1"/>
  <c r="U131" i="2"/>
  <c r="T131" i="2"/>
  <c r="R131" i="2"/>
  <c r="S131" i="2"/>
  <c r="Q131" i="2"/>
  <c r="P131" i="2"/>
  <c r="O131" i="2"/>
  <c r="N131" i="2"/>
  <c r="L131" i="2"/>
  <c r="Q13" i="3"/>
  <c r="P37" i="3"/>
  <c r="Q6" i="3"/>
  <c r="P36" i="3"/>
  <c r="P48" i="3" s="1"/>
  <c r="P5" i="3"/>
  <c r="P4" i="3" s="1"/>
  <c r="X131" i="2" s="1"/>
  <c r="Y27" i="2"/>
  <c r="Y31" i="2"/>
  <c r="N4" i="3"/>
  <c r="Q21" i="3"/>
  <c r="C4" i="3"/>
  <c r="J109" i="2"/>
  <c r="J128" i="2"/>
  <c r="J129" i="2" s="1"/>
  <c r="J126" i="2"/>
  <c r="J127" i="2" s="1"/>
  <c r="J121" i="2"/>
  <c r="J122" i="2"/>
  <c r="J123" i="2"/>
  <c r="J124" i="2"/>
  <c r="J120" i="2"/>
  <c r="J107" i="2"/>
  <c r="J108" i="2"/>
  <c r="J110" i="2"/>
  <c r="J111" i="2"/>
  <c r="J112" i="2"/>
  <c r="J113" i="2"/>
  <c r="J114" i="2"/>
  <c r="J115" i="2"/>
  <c r="J118" i="2"/>
  <c r="J104" i="2"/>
  <c r="J101" i="2"/>
  <c r="J100" i="2"/>
  <c r="J98" i="2"/>
  <c r="J99" i="2" s="1"/>
  <c r="J95" i="2"/>
  <c r="J94" i="2"/>
  <c r="J87" i="2"/>
  <c r="J91" i="2"/>
  <c r="J85" i="2"/>
  <c r="J83" i="2"/>
  <c r="J76" i="2"/>
  <c r="J77" i="2"/>
  <c r="J78" i="2"/>
  <c r="J79" i="2"/>
  <c r="J75" i="2"/>
  <c r="J71" i="2"/>
  <c r="J74" i="2" s="1"/>
  <c r="J68" i="2"/>
  <c r="J64" i="2"/>
  <c r="J61" i="2"/>
  <c r="J56" i="2"/>
  <c r="J57" i="2"/>
  <c r="J58" i="2"/>
  <c r="J59" i="2"/>
  <c r="J55" i="2"/>
  <c r="J45" i="2"/>
  <c r="J46" i="2"/>
  <c r="J47" i="2"/>
  <c r="J48" i="2"/>
  <c r="J44" i="2"/>
  <c r="J39" i="2"/>
  <c r="J40" i="2"/>
  <c r="J41" i="2"/>
  <c r="J42" i="2"/>
  <c r="J38" i="2"/>
  <c r="J27" i="2"/>
  <c r="J28" i="2"/>
  <c r="J29" i="2"/>
  <c r="J30" i="2"/>
  <c r="J31" i="2"/>
  <c r="J32" i="2"/>
  <c r="J33" i="2"/>
  <c r="J34" i="2"/>
  <c r="J35" i="2"/>
  <c r="J36" i="2"/>
  <c r="J26" i="2"/>
  <c r="J24" i="2"/>
  <c r="J25" i="2" s="1"/>
  <c r="J15" i="2"/>
  <c r="J16" i="2"/>
  <c r="J17" i="2"/>
  <c r="J18" i="2"/>
  <c r="J19" i="2"/>
  <c r="J20" i="2"/>
  <c r="J14" i="2"/>
  <c r="J11" i="2"/>
  <c r="J12" i="2"/>
  <c r="J10" i="2"/>
  <c r="J8" i="2"/>
  <c r="J7" i="2"/>
  <c r="J84" i="2"/>
  <c r="J69" i="2"/>
  <c r="J62" i="2"/>
  <c r="J5" i="2"/>
  <c r="J6" i="2" s="1"/>
  <c r="M125" i="2"/>
  <c r="N125" i="2"/>
  <c r="O125" i="2"/>
  <c r="P125" i="2"/>
  <c r="Q125" i="2"/>
  <c r="R125" i="2"/>
  <c r="S125" i="2"/>
  <c r="T125" i="2"/>
  <c r="U125" i="2"/>
  <c r="V125" i="2"/>
  <c r="W125" i="2"/>
  <c r="L125" i="2"/>
  <c r="M103" i="2"/>
  <c r="N103" i="2"/>
  <c r="O103" i="2"/>
  <c r="P103" i="2"/>
  <c r="Q103" i="2"/>
  <c r="R103" i="2"/>
  <c r="S103" i="2"/>
  <c r="T103" i="2"/>
  <c r="U103" i="2"/>
  <c r="L103" i="2"/>
  <c r="X103" i="2" s="1"/>
  <c r="M21" i="2"/>
  <c r="N21" i="2"/>
  <c r="O21" i="2"/>
  <c r="P21" i="2"/>
  <c r="Q21" i="2"/>
  <c r="R21" i="2"/>
  <c r="S21" i="2"/>
  <c r="T21" i="2"/>
  <c r="U21" i="2"/>
  <c r="V21" i="2"/>
  <c r="W21" i="2"/>
  <c r="L21" i="2"/>
  <c r="M129" i="2"/>
  <c r="N129" i="2"/>
  <c r="O129" i="2"/>
  <c r="P129" i="2"/>
  <c r="Q129" i="2"/>
  <c r="R129" i="2"/>
  <c r="S129" i="2"/>
  <c r="T129" i="2"/>
  <c r="U129" i="2"/>
  <c r="V129" i="2"/>
  <c r="W129" i="2"/>
  <c r="L129" i="2"/>
  <c r="X129" i="2" s="1"/>
  <c r="M127" i="2"/>
  <c r="N127" i="2"/>
  <c r="O127" i="2"/>
  <c r="P127" i="2"/>
  <c r="Q127" i="2"/>
  <c r="R127" i="2"/>
  <c r="S127" i="2"/>
  <c r="T127" i="2"/>
  <c r="U127" i="2"/>
  <c r="V127" i="2"/>
  <c r="L127" i="2"/>
  <c r="M99" i="2"/>
  <c r="N99" i="2"/>
  <c r="O99" i="2"/>
  <c r="P99" i="2"/>
  <c r="Q99" i="2"/>
  <c r="R99" i="2"/>
  <c r="S99" i="2"/>
  <c r="T99" i="2"/>
  <c r="U99" i="2"/>
  <c r="V99" i="2"/>
  <c r="W99" i="2"/>
  <c r="L99" i="2"/>
  <c r="M84" i="2"/>
  <c r="N84" i="2"/>
  <c r="O84" i="2"/>
  <c r="P84" i="2"/>
  <c r="Q84" i="2"/>
  <c r="R84" i="2"/>
  <c r="S84" i="2"/>
  <c r="T84" i="2"/>
  <c r="U84" i="2"/>
  <c r="V84" i="2"/>
  <c r="W84" i="2"/>
  <c r="L84" i="2"/>
  <c r="M80" i="2"/>
  <c r="N80" i="2"/>
  <c r="O80" i="2"/>
  <c r="P80" i="2"/>
  <c r="Q80" i="2"/>
  <c r="R80" i="2"/>
  <c r="S80" i="2"/>
  <c r="T80" i="2"/>
  <c r="U80" i="2"/>
  <c r="V80" i="2"/>
  <c r="W80" i="2"/>
  <c r="L80" i="2"/>
  <c r="M69" i="2"/>
  <c r="N69" i="2"/>
  <c r="O69" i="2"/>
  <c r="P69" i="2"/>
  <c r="Q69" i="2"/>
  <c r="R69" i="2"/>
  <c r="S69" i="2"/>
  <c r="T69" i="2"/>
  <c r="U69" i="2"/>
  <c r="V69" i="2"/>
  <c r="W69" i="2"/>
  <c r="L69" i="2"/>
  <c r="M62" i="2"/>
  <c r="N62" i="2"/>
  <c r="O62" i="2"/>
  <c r="P62" i="2"/>
  <c r="Q62" i="2"/>
  <c r="R62" i="2"/>
  <c r="S62" i="2"/>
  <c r="T62" i="2"/>
  <c r="U62" i="2"/>
  <c r="V62" i="2"/>
  <c r="W62" i="2"/>
  <c r="L62" i="2"/>
  <c r="M60" i="2"/>
  <c r="N60" i="2"/>
  <c r="O60" i="2"/>
  <c r="P60" i="2"/>
  <c r="Q60" i="2"/>
  <c r="R60" i="2"/>
  <c r="S60" i="2"/>
  <c r="T60" i="2"/>
  <c r="U60" i="2"/>
  <c r="V60" i="2"/>
  <c r="L60" i="2"/>
  <c r="X60" i="2" s="1"/>
  <c r="M43" i="2"/>
  <c r="N43" i="2"/>
  <c r="O43" i="2"/>
  <c r="P43" i="2"/>
  <c r="Q43" i="2"/>
  <c r="R43" i="2"/>
  <c r="S43" i="2"/>
  <c r="T43" i="2"/>
  <c r="U43" i="2"/>
  <c r="V43" i="2"/>
  <c r="W43" i="2"/>
  <c r="L43" i="2"/>
  <c r="X43" i="2" s="1"/>
  <c r="M37" i="2"/>
  <c r="N37" i="2"/>
  <c r="O37" i="2"/>
  <c r="P37" i="2"/>
  <c r="Q37" i="2"/>
  <c r="R37" i="2"/>
  <c r="S37" i="2"/>
  <c r="T37" i="2"/>
  <c r="U37" i="2"/>
  <c r="V37" i="2"/>
  <c r="W37" i="2"/>
  <c r="L37" i="2"/>
  <c r="M25" i="2"/>
  <c r="N25" i="2"/>
  <c r="O25" i="2"/>
  <c r="P25" i="2"/>
  <c r="Q25" i="2"/>
  <c r="S25" i="2"/>
  <c r="T25" i="2"/>
  <c r="U25" i="2"/>
  <c r="V25" i="2"/>
  <c r="L25" i="2"/>
  <c r="X25" i="2" s="1"/>
  <c r="M13" i="2"/>
  <c r="N13" i="2"/>
  <c r="O13" i="2"/>
  <c r="P13" i="2"/>
  <c r="Q13" i="2"/>
  <c r="R13" i="2"/>
  <c r="S13" i="2"/>
  <c r="T13" i="2"/>
  <c r="U13" i="2"/>
  <c r="V13" i="2"/>
  <c r="W13" i="2"/>
  <c r="L13" i="2"/>
  <c r="X13" i="2" s="1"/>
  <c r="M9" i="2"/>
  <c r="N9" i="2"/>
  <c r="O9" i="2"/>
  <c r="P9" i="2"/>
  <c r="Q9" i="2"/>
  <c r="R9" i="2"/>
  <c r="S9" i="2"/>
  <c r="T9" i="2"/>
  <c r="U9" i="2"/>
  <c r="V9" i="2"/>
  <c r="W9" i="2"/>
  <c r="L9" i="2"/>
  <c r="X9" i="2" s="1"/>
  <c r="M6" i="2"/>
  <c r="N6" i="2"/>
  <c r="O6" i="2"/>
  <c r="P6" i="2"/>
  <c r="Q6" i="2"/>
  <c r="R6" i="2"/>
  <c r="S6" i="2"/>
  <c r="T6" i="2"/>
  <c r="U6" i="2"/>
  <c r="W6" i="2"/>
  <c r="Y54" i="2" l="1"/>
  <c r="X125" i="2"/>
  <c r="X21" i="2"/>
  <c r="X37" i="2"/>
  <c r="Y37" i="2" s="1"/>
  <c r="Q130" i="2"/>
  <c r="O130" i="2"/>
  <c r="M130" i="2"/>
  <c r="X6" i="2"/>
  <c r="Y6" i="2" s="1"/>
  <c r="X80" i="2"/>
  <c r="X84" i="2"/>
  <c r="X127" i="2"/>
  <c r="K131" i="2"/>
  <c r="Y131" i="2" s="1"/>
  <c r="V131" i="2"/>
  <c r="Q4" i="3"/>
  <c r="Y129" i="2"/>
  <c r="Y103" i="2"/>
  <c r="S130" i="2"/>
  <c r="R130" i="2"/>
  <c r="P130" i="2"/>
  <c r="N130" i="2"/>
  <c r="T130" i="2"/>
  <c r="Q5" i="3"/>
  <c r="W130" i="2"/>
  <c r="V130" i="2"/>
  <c r="U130" i="2"/>
  <c r="X62" i="2"/>
  <c r="Y62" i="2" s="1"/>
  <c r="X99" i="2"/>
  <c r="Y84" i="2"/>
  <c r="X69" i="2"/>
  <c r="Y69" i="2" s="1"/>
  <c r="Y25" i="2"/>
  <c r="Y13" i="2"/>
  <c r="Y21" i="2"/>
  <c r="Y125" i="2"/>
  <c r="Y9" i="2"/>
  <c r="Y43" i="2"/>
  <c r="Y127" i="2"/>
  <c r="Y80" i="2"/>
  <c r="Y60" i="2"/>
  <c r="J37" i="2"/>
  <c r="J80" i="2"/>
  <c r="J93" i="2"/>
  <c r="J97" i="2"/>
  <c r="J103" i="2"/>
  <c r="J125" i="2"/>
  <c r="J21" i="2"/>
  <c r="J54" i="2"/>
  <c r="J9" i="2"/>
  <c r="J43" i="2"/>
  <c r="J60" i="2"/>
  <c r="J67" i="2"/>
  <c r="J13" i="2"/>
  <c r="X130" i="2" l="1"/>
  <c r="Y99" i="2"/>
  <c r="Y102" i="2"/>
  <c r="J117" i="2"/>
  <c r="J119" i="2" s="1"/>
  <c r="J130" i="2" s="1"/>
  <c r="Y116" i="2" l="1"/>
  <c r="Y117" i="2"/>
  <c r="Y119" i="2"/>
  <c r="L130" i="2"/>
  <c r="K130" i="2"/>
  <c r="Y130" i="2" l="1"/>
  <c r="Y132" i="2" s="1"/>
</calcChain>
</file>

<file path=xl/sharedStrings.xml><?xml version="1.0" encoding="utf-8"?>
<sst xmlns="http://schemas.openxmlformats.org/spreadsheetml/2006/main" count="231" uniqueCount="155">
  <si>
    <t>244</t>
  </si>
  <si>
    <t>122</t>
  </si>
  <si>
    <t>242</t>
  </si>
  <si>
    <t>810</t>
  </si>
  <si>
    <t>540</t>
  </si>
  <si>
    <t>243</t>
  </si>
  <si>
    <t>870</t>
  </si>
  <si>
    <t>321</t>
  </si>
  <si>
    <t>852</t>
  </si>
  <si>
    <t>111</t>
  </si>
  <si>
    <t>121</t>
  </si>
  <si>
    <t>999</t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</si>
  <si>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</si>
  <si>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</si>
  <si>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</si>
  <si>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</si>
  <si>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</si>
  <si>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</si>
  <si>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</si>
  <si>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</si>
  <si>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Март</t>
  </si>
  <si>
    <t>Роспись на 1 квартал</t>
  </si>
  <si>
    <t>ЭКР</t>
  </si>
  <si>
    <t>КВР</t>
  </si>
  <si>
    <t>КЦСР</t>
  </si>
  <si>
    <t>ППП</t>
  </si>
  <si>
    <t>ФКР</t>
  </si>
  <si>
    <t>Источник ассигнований</t>
  </si>
  <si>
    <t>Вид документа (БА, ЛБО)</t>
  </si>
  <si>
    <t>Вид ассигнований</t>
  </si>
  <si>
    <t>Состав бюджета     :    _x000D_
  Вариант росписи  :    13_x000D_
Даты:              :    _x000D_
  С                :    01.01.2013_x000D_
  По               :    04.07.2013_x000D_
Номер документа    :    равно_x000D_
Классификаторы     :    _x000D_
  ФКР              :[X] _x000D_
  Вид деятельности :    Все_x000D_
  Тип деятельности :    Все</t>
  </si>
  <si>
    <t>ИТОГО ПО Р. 0102</t>
  </si>
  <si>
    <t>ИТОГО ПО Р. 0103</t>
  </si>
  <si>
    <t>ИТОГО ПО Р.0104</t>
  </si>
  <si>
    <t>ИТОГО ПО Р. 0111</t>
  </si>
  <si>
    <t>ИТОГО ПО Р. 0113</t>
  </si>
  <si>
    <t>ИТОГО ПО Р. 0203</t>
  </si>
  <si>
    <t>ИТОГО ПО Р. 0401</t>
  </si>
  <si>
    <t>ИТОГО ПО Р .0409</t>
  </si>
  <si>
    <t>ИТОГО ПО Р. 0410</t>
  </si>
  <si>
    <t>ИТОГО ПО Р. 0502</t>
  </si>
  <si>
    <t>ИТОГО ПО Р. 0503</t>
  </si>
  <si>
    <t>ИТОГО ПО Р.0304 ФЕДЕРАЛЬНЫЕ</t>
  </si>
  <si>
    <t>ИТОГО ПО Р. 0304 ОКРУЖНЫЕ</t>
  </si>
  <si>
    <t>ИТОГО ПО Р. 0314</t>
  </si>
  <si>
    <t>ИТОГО ПО Р. 0501</t>
  </si>
  <si>
    <t>ИТОГО ПО Р. 0505</t>
  </si>
  <si>
    <t>ИТОГО ПО Р. 0309</t>
  </si>
  <si>
    <t>ИТОГО ПО Р. 0707</t>
  </si>
  <si>
    <t>ИТОГО ПО Р. 0801</t>
  </si>
  <si>
    <t>ИТОГО ПО Р. 0804</t>
  </si>
  <si>
    <t>ИТОГО ПО Р. 0101</t>
  </si>
  <si>
    <t>ИТОГО ПО Р. 1101</t>
  </si>
  <si>
    <t>ИТОГО ПО Р. 1204</t>
  </si>
  <si>
    <t xml:space="preserve">801 МЕРОПРИЯТИЕ </t>
  </si>
  <si>
    <t xml:space="preserve">Доходы </t>
  </si>
  <si>
    <t>январь</t>
  </si>
  <si>
    <t>февраль</t>
  </si>
  <si>
    <t>апрель</t>
  </si>
  <si>
    <t>июнь</t>
  </si>
  <si>
    <t>июль</t>
  </si>
  <si>
    <t>ИТОГО ДОХОДОВ</t>
  </si>
  <si>
    <t>Налоговые и неналоговые доходы</t>
  </si>
  <si>
    <t>Налоговые доходы</t>
  </si>
  <si>
    <t>Налог на доходы физических лиц</t>
  </si>
  <si>
    <t>Неналоговые доходы</t>
  </si>
  <si>
    <t xml:space="preserve">Безвозмездные перечисления </t>
  </si>
  <si>
    <t>Дотации на выравнивание ур. бюджетной обеспеченности</t>
  </si>
  <si>
    <t>Дотации на поддержку мер по обеспечению сбалансированности бюджетов</t>
  </si>
  <si>
    <t xml:space="preserve">Иные межбюджетные трансферты </t>
  </si>
  <si>
    <t xml:space="preserve">Иные безвозвратные перечисления </t>
  </si>
  <si>
    <t>ЕНВД</t>
  </si>
  <si>
    <t>Земельный налог</t>
  </si>
  <si>
    <t>Госпошлина</t>
  </si>
  <si>
    <t>Аренда имущества</t>
  </si>
  <si>
    <t>Соцнайм</t>
  </si>
  <si>
    <t>Доходы от оказания платных услуг</t>
  </si>
  <si>
    <t>Доходы от реализации  имущества (гостиница)</t>
  </si>
  <si>
    <t>Доходы о реализации земельных участков</t>
  </si>
  <si>
    <t>КБК</t>
  </si>
  <si>
    <t>000 101 02 000000000000</t>
  </si>
  <si>
    <t>000 105 02 000000000000</t>
  </si>
  <si>
    <t>Налог на имущество физ. лиц</t>
  </si>
  <si>
    <t>000 106 01 000000000000</t>
  </si>
  <si>
    <t>000 106 06 000000000000</t>
  </si>
  <si>
    <t>000 108 04 000000000000</t>
  </si>
  <si>
    <t>000 111 09 000000000000</t>
  </si>
  <si>
    <t xml:space="preserve">000 113 00 000000000000  </t>
  </si>
  <si>
    <t>000 114 02 053100000000</t>
  </si>
  <si>
    <t>000 114 06 000000000430</t>
  </si>
  <si>
    <t>000 202 01 001100000151</t>
  </si>
  <si>
    <t>000 202 01003100000151</t>
  </si>
  <si>
    <t>Субвенция ЗАГС ФЕДЕРАЛЬНАЯ</t>
  </si>
  <si>
    <t>000 202 03000100000151</t>
  </si>
  <si>
    <t>Субвенция ЗАГС ОКРУЖНАЯ</t>
  </si>
  <si>
    <t>Субвенция ВУС</t>
  </si>
  <si>
    <t>000 202 03 015100000151</t>
  </si>
  <si>
    <t>000 207 05 030100000180</t>
  </si>
  <si>
    <t xml:space="preserve"> март</t>
  </si>
  <si>
    <t xml:space="preserve">    май</t>
  </si>
  <si>
    <t>невыясненные доходы</t>
  </si>
  <si>
    <t>000 117 01 050100000180</t>
  </si>
  <si>
    <t>000 109 04 053102000110</t>
  </si>
  <si>
    <t>Земельный налог до 1 января 2006г.</t>
  </si>
  <si>
    <t>Субсидия</t>
  </si>
  <si>
    <t>650 202 02 077100000151</t>
  </si>
  <si>
    <t>650 202 04 999100000151</t>
  </si>
  <si>
    <t>Отклонение от плана</t>
  </si>
  <si>
    <t>Аренда земли</t>
  </si>
  <si>
    <t>040 111 05 013100000120</t>
  </si>
  <si>
    <t>650 111 05 035100000120</t>
  </si>
  <si>
    <t>ВСЕГО   расходы</t>
  </si>
  <si>
    <t>Всего доходы</t>
  </si>
  <si>
    <t>ИТОГО ПО р. 0107</t>
  </si>
  <si>
    <t>Прочие субсидии</t>
  </si>
  <si>
    <t>650 202 02 999100000151</t>
  </si>
  <si>
    <t>Субсидия на строительство</t>
  </si>
  <si>
    <t>650 202 02 041100000151</t>
  </si>
  <si>
    <t>ндфл</t>
  </si>
  <si>
    <t xml:space="preserve">налоговые </t>
  </si>
  <si>
    <t xml:space="preserve">неналоговые </t>
  </si>
  <si>
    <t>дотация на выр.</t>
  </si>
  <si>
    <t>дотация на сбалансир</t>
  </si>
  <si>
    <t>субвенция</t>
  </si>
  <si>
    <t>трансферты</t>
  </si>
  <si>
    <t>субвенция ВУС</t>
  </si>
  <si>
    <t>годовой план</t>
  </si>
  <si>
    <t>март</t>
  </si>
  <si>
    <t>май</t>
  </si>
  <si>
    <t>август</t>
  </si>
  <si>
    <t>сентябрь</t>
  </si>
  <si>
    <t>октябрь</t>
  </si>
  <si>
    <t>ноябрь</t>
  </si>
  <si>
    <t>декабрь</t>
  </si>
  <si>
    <t>итого</t>
  </si>
  <si>
    <t>ИТОГО ПО Р. 0412</t>
  </si>
  <si>
    <t>итого исполнение</t>
  </si>
  <si>
    <t>6002002</t>
  </si>
  <si>
    <t>245</t>
  </si>
  <si>
    <t>отклонение</t>
  </si>
  <si>
    <t>Ожидаемое исполнение за 2014г.</t>
  </si>
  <si>
    <t>Первоначальный план   на год</t>
  </si>
  <si>
    <t>Первоначальный  план на год</t>
  </si>
  <si>
    <t>остаток на 01.01.2014</t>
  </si>
  <si>
    <t>Решение от 04.02.2014</t>
  </si>
  <si>
    <t>Уточненный план по решению</t>
  </si>
  <si>
    <t>000 202 03024100000151</t>
  </si>
  <si>
    <t>Субвенция местным бюджетам на выполнение передаваемых полномочий субъектов Российской Федерации (на газоснабжение)</t>
  </si>
  <si>
    <t>Субвенция (газоснабжение)</t>
  </si>
  <si>
    <t>Вспомогательная таблица по расходам к решению</t>
  </si>
  <si>
    <t>Вспомогательная таблица по доходам к решению</t>
  </si>
  <si>
    <t>Решение от 28.02.2014</t>
  </si>
  <si>
    <t>Решение 14 от 27.02.2014</t>
  </si>
  <si>
    <t>Решение 3   от 04.02.2014</t>
  </si>
  <si>
    <t xml:space="preserve">Решение 34 от 08.04.2014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</si>
</sst>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\.00\.00"/>
    <numFmt numFmtId="166" formatCode="000"/>
    <numFmt numFmtId="167" formatCode="0000000"/>
    <numFmt numFmtId="168" formatCode="0000"/>
    <numFmt numFmtId="169" formatCode="0\.00\.00"/>
    <numFmt numFmtId="170" formatCode="#,##0.00_ ;[Red]\-#,##0.00\ "/>
    <numFmt numFmtId="171" formatCode="#,##0_ ;[Red]\-#,##0\ "/>
  </numFmts>
  <fonts count="2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6"/>
      <name val="Arial"/>
      <family val="2"/>
      <charset val="204"/>
    </font>
    <font>
      <sz val="10"/>
      <name val="Times New Roman CE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1"/>
      <color indexed="36"/>
      <name val="Times New Roman"/>
      <family val="1"/>
      <charset val="204"/>
    </font>
    <font>
      <sz val="10"/>
      <color indexed="36"/>
      <name val="Times New Roman"/>
      <family val="1"/>
      <charset val="204"/>
    </font>
    <font>
      <b/>
      <u/>
      <sz val="10"/>
      <color indexed="36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1"/>
      <color indexed="2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990099"/>
      <name val="Times New Roman"/>
      <family val="1"/>
      <charset val="204"/>
    </font>
    <font>
      <sz val="11"/>
      <color rgb="FF990099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indexed="20"/>
      <name val="Times New Roman"/>
      <family val="1"/>
      <charset val="204"/>
    </font>
    <font>
      <b/>
      <sz val="10"/>
      <color rgb="FF990099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protection hidden="1"/>
    </xf>
    <xf numFmtId="169" fontId="3" fillId="0" borderId="4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Alignment="1" applyProtection="1">
      <alignment horizontal="right" vertical="center"/>
      <protection hidden="1"/>
    </xf>
    <xf numFmtId="0" fontId="3" fillId="0" borderId="9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protection hidden="1"/>
    </xf>
    <xf numFmtId="168" fontId="5" fillId="0" borderId="4" xfId="1" applyNumberFormat="1" applyFont="1" applyFill="1" applyBorder="1" applyAlignment="1" applyProtection="1">
      <alignment horizontal="center"/>
      <protection hidden="1"/>
    </xf>
    <xf numFmtId="166" fontId="5" fillId="0" borderId="4" xfId="1" applyNumberFormat="1" applyFont="1" applyFill="1" applyBorder="1" applyAlignment="1" applyProtection="1">
      <alignment horizontal="center"/>
      <protection hidden="1"/>
    </xf>
    <xf numFmtId="167" fontId="5" fillId="0" borderId="4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protection hidden="1"/>
    </xf>
    <xf numFmtId="0" fontId="5" fillId="0" borderId="9" xfId="1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/>
    <xf numFmtId="0" fontId="7" fillId="0" borderId="3" xfId="1" applyFont="1" applyBorder="1" applyProtection="1">
      <protection hidden="1"/>
    </xf>
    <xf numFmtId="165" fontId="7" fillId="0" borderId="4" xfId="1" applyNumberFormat="1" applyFont="1" applyFill="1" applyBorder="1" applyAlignment="1" applyProtection="1">
      <alignment horizontal="center"/>
      <protection hidden="1"/>
    </xf>
    <xf numFmtId="169" fontId="7" fillId="0" borderId="4" xfId="1" applyNumberFormat="1" applyFont="1" applyFill="1" applyBorder="1" applyAlignment="1" applyProtection="1">
      <alignment horizontal="center"/>
      <protection hidden="1"/>
    </xf>
    <xf numFmtId="164" fontId="7" fillId="2" borderId="4" xfId="1" applyNumberFormat="1" applyFont="1" applyFill="1" applyBorder="1" applyAlignment="1" applyProtection="1">
      <protection hidden="1"/>
    </xf>
    <xf numFmtId="0" fontId="7" fillId="0" borderId="0" xfId="1" applyFont="1"/>
    <xf numFmtId="0" fontId="8" fillId="0" borderId="3" xfId="1" applyFont="1" applyBorder="1" applyProtection="1">
      <protection hidden="1"/>
    </xf>
    <xf numFmtId="165" fontId="8" fillId="0" borderId="4" xfId="1" applyNumberFormat="1" applyFont="1" applyFill="1" applyBorder="1" applyAlignment="1" applyProtection="1">
      <alignment horizontal="center"/>
      <protection hidden="1"/>
    </xf>
    <xf numFmtId="169" fontId="8" fillId="0" borderId="4" xfId="1" applyNumberFormat="1" applyFont="1" applyFill="1" applyBorder="1" applyAlignment="1" applyProtection="1">
      <alignment horizontal="center"/>
      <protection hidden="1"/>
    </xf>
    <xf numFmtId="164" fontId="8" fillId="2" borderId="4" xfId="1" applyNumberFormat="1" applyFont="1" applyFill="1" applyBorder="1" applyAlignment="1" applyProtection="1">
      <protection hidden="1"/>
    </xf>
    <xf numFmtId="0" fontId="8" fillId="0" borderId="0" xfId="1" applyFont="1"/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4" fontId="3" fillId="4" borderId="4" xfId="1" applyNumberFormat="1" applyFont="1" applyFill="1" applyBorder="1" applyAlignment="1" applyProtection="1">
      <protection hidden="1"/>
    </xf>
    <xf numFmtId="2" fontId="1" fillId="0" borderId="0" xfId="1" applyNumberFormat="1" applyProtection="1">
      <protection hidden="1"/>
    </xf>
    <xf numFmtId="2" fontId="1" fillId="0" borderId="4" xfId="1" applyNumberFormat="1" applyFont="1" applyFill="1" applyBorder="1" applyAlignment="1" applyProtection="1">
      <protection hidden="1"/>
    </xf>
    <xf numFmtId="2" fontId="1" fillId="0" borderId="0" xfId="1" applyNumberFormat="1"/>
    <xf numFmtId="168" fontId="5" fillId="0" borderId="4" xfId="1" applyNumberFormat="1" applyFont="1" applyFill="1" applyBorder="1" applyAlignment="1" applyProtection="1">
      <alignment horizontal="center" wrapText="1"/>
      <protection hidden="1"/>
    </xf>
    <xf numFmtId="0" fontId="6" fillId="0" borderId="0" xfId="1" applyFont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11" fillId="0" borderId="4" xfId="2" applyFont="1" applyFill="1" applyBorder="1" applyAlignment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4" fontId="14" fillId="0" borderId="4" xfId="0" applyNumberFormat="1" applyFont="1" applyFill="1" applyBorder="1" applyAlignment="1">
      <alignment horizontal="right" wrapText="1"/>
    </xf>
    <xf numFmtId="4" fontId="18" fillId="0" borderId="4" xfId="0" applyNumberFormat="1" applyFont="1" applyFill="1" applyBorder="1" applyAlignment="1">
      <alignment horizontal="right" wrapText="1"/>
    </xf>
    <xf numFmtId="4" fontId="19" fillId="0" borderId="4" xfId="0" applyNumberFormat="1" applyFont="1" applyFill="1" applyBorder="1" applyAlignment="1" applyProtection="1">
      <alignment horizontal="right" wrapText="1"/>
      <protection locked="0"/>
    </xf>
    <xf numFmtId="0" fontId="11" fillId="0" borderId="10" xfId="2" applyFont="1" applyFill="1" applyBorder="1" applyAlignment="1">
      <alignment horizontal="center" vertical="center" wrapText="1"/>
    </xf>
    <xf numFmtId="4" fontId="19" fillId="4" borderId="4" xfId="0" applyNumberFormat="1" applyFont="1" applyFill="1" applyBorder="1" applyAlignment="1" applyProtection="1">
      <alignment horizontal="right" wrapText="1"/>
      <protection locked="0"/>
    </xf>
    <xf numFmtId="4" fontId="14" fillId="5" borderId="4" xfId="0" applyNumberFormat="1" applyFont="1" applyFill="1" applyBorder="1" applyAlignment="1">
      <alignment horizontal="right" wrapText="1"/>
    </xf>
    <xf numFmtId="0" fontId="12" fillId="0" borderId="4" xfId="0" applyFont="1" applyFill="1" applyBorder="1" applyAlignment="1">
      <alignment wrapText="1"/>
    </xf>
    <xf numFmtId="0" fontId="12" fillId="0" borderId="4" xfId="0" applyFont="1" applyFill="1" applyBorder="1" applyAlignment="1">
      <alignment horizontal="center" wrapText="1"/>
    </xf>
    <xf numFmtId="170" fontId="15" fillId="0" borderId="4" xfId="0" applyNumberFormat="1" applyFont="1" applyFill="1" applyBorder="1" applyAlignment="1">
      <alignment wrapText="1"/>
    </xf>
    <xf numFmtId="171" fontId="25" fillId="0" borderId="4" xfId="2" applyNumberFormat="1" applyFont="1" applyFill="1" applyBorder="1" applyAlignment="1">
      <alignment horizontal="center" wrapText="1"/>
    </xf>
    <xf numFmtId="171" fontId="13" fillId="0" borderId="4" xfId="2" applyNumberFormat="1" applyFont="1" applyFill="1" applyBorder="1" applyAlignment="1">
      <alignment horizontal="left" wrapText="1"/>
    </xf>
    <xf numFmtId="0" fontId="0" fillId="0" borderId="0" xfId="0" applyAlignment="1"/>
    <xf numFmtId="171" fontId="16" fillId="0" borderId="4" xfId="2" applyNumberFormat="1" applyFont="1" applyFill="1" applyBorder="1" applyAlignment="1">
      <alignment horizontal="left" wrapText="1"/>
    </xf>
    <xf numFmtId="171" fontId="17" fillId="0" borderId="4" xfId="2" applyNumberFormat="1" applyFont="1" applyFill="1" applyBorder="1" applyAlignment="1">
      <alignment horizontal="left" wrapText="1"/>
    </xf>
    <xf numFmtId="0" fontId="12" fillId="0" borderId="4" xfId="0" applyFont="1" applyFill="1" applyBorder="1" applyAlignment="1">
      <alignment horizontal="left" wrapText="1"/>
    </xf>
    <xf numFmtId="171" fontId="20" fillId="0" borderId="4" xfId="2" applyNumberFormat="1" applyFont="1" applyFill="1" applyBorder="1" applyAlignment="1">
      <alignment horizontal="left" wrapText="1"/>
    </xf>
    <xf numFmtId="0" fontId="21" fillId="0" borderId="0" xfId="0" applyFont="1" applyAlignment="1"/>
    <xf numFmtId="171" fontId="12" fillId="0" borderId="4" xfId="2" applyNumberFormat="1" applyFont="1" applyFill="1" applyBorder="1" applyAlignment="1">
      <alignment horizontal="left" wrapText="1"/>
    </xf>
    <xf numFmtId="0" fontId="26" fillId="0" borderId="0" xfId="0" applyFont="1"/>
    <xf numFmtId="0" fontId="26" fillId="0" borderId="0" xfId="0" applyFont="1" applyAlignment="1"/>
    <xf numFmtId="4" fontId="26" fillId="0" borderId="0" xfId="0" applyNumberFormat="1" applyFont="1" applyAlignment="1"/>
    <xf numFmtId="4" fontId="26" fillId="0" borderId="17" xfId="0" applyNumberFormat="1" applyFont="1" applyBorder="1" applyAlignment="1"/>
    <xf numFmtId="170" fontId="25" fillId="0" borderId="4" xfId="2" applyNumberFormat="1" applyFont="1" applyFill="1" applyBorder="1" applyAlignment="1">
      <alignment horizontal="center" wrapText="1"/>
    </xf>
    <xf numFmtId="171" fontId="26" fillId="0" borderId="0" xfId="0" applyNumberFormat="1" applyFont="1" applyAlignment="1"/>
    <xf numFmtId="170" fontId="0" fillId="0" borderId="0" xfId="0" applyNumberFormat="1" applyAlignment="1"/>
    <xf numFmtId="2" fontId="11" fillId="0" borderId="10" xfId="2" applyNumberFormat="1" applyFont="1" applyFill="1" applyBorder="1" applyAlignment="1">
      <alignment horizontal="center" wrapText="1"/>
    </xf>
    <xf numFmtId="2" fontId="11" fillId="0" borderId="4" xfId="2" applyNumberFormat="1" applyFont="1" applyFill="1" applyBorder="1" applyAlignment="1">
      <alignment horizontal="center" wrapText="1"/>
    </xf>
    <xf numFmtId="2" fontId="13" fillId="0" borderId="4" xfId="2" applyNumberFormat="1" applyFont="1" applyFill="1" applyBorder="1" applyAlignment="1">
      <alignment horizontal="center" wrapText="1"/>
    </xf>
    <xf numFmtId="2" fontId="24" fillId="0" borderId="4" xfId="2" applyNumberFormat="1" applyFont="1" applyFill="1" applyBorder="1" applyAlignment="1">
      <alignment horizontal="center" wrapText="1"/>
    </xf>
    <xf numFmtId="2" fontId="22" fillId="0" borderId="0" xfId="0" applyNumberFormat="1" applyFont="1" applyAlignment="1">
      <alignment horizontal="center"/>
    </xf>
    <xf numFmtId="164" fontId="2" fillId="3" borderId="15" xfId="1" applyNumberFormat="1" applyFont="1" applyFill="1" applyBorder="1" applyAlignment="1" applyProtection="1">
      <protection hidden="1"/>
    </xf>
    <xf numFmtId="0" fontId="1" fillId="0" borderId="4" xfId="1" applyBorder="1"/>
    <xf numFmtId="0" fontId="1" fillId="6" borderId="4" xfId="1" applyFill="1" applyBorder="1" applyProtection="1">
      <protection hidden="1"/>
    </xf>
    <xf numFmtId="2" fontId="1" fillId="6" borderId="4" xfId="1" applyNumberFormat="1" applyFont="1" applyFill="1" applyBorder="1" applyAlignment="1" applyProtection="1">
      <protection hidden="1"/>
    </xf>
    <xf numFmtId="0" fontId="1" fillId="4" borderId="0" xfId="1" applyNumberFormat="1" applyFont="1" applyFill="1" applyAlignment="1" applyProtection="1">
      <protection hidden="1"/>
    </xf>
    <xf numFmtId="0" fontId="3" fillId="4" borderId="9" xfId="1" applyNumberFormat="1" applyFont="1" applyFill="1" applyBorder="1" applyAlignment="1" applyProtection="1">
      <protection hidden="1"/>
    </xf>
    <xf numFmtId="0" fontId="1" fillId="4" borderId="0" xfId="1" applyFill="1"/>
    <xf numFmtId="0" fontId="1" fillId="0" borderId="0" xfId="1" applyAlignment="1">
      <alignment wrapText="1"/>
    </xf>
    <xf numFmtId="0" fontId="3" fillId="0" borderId="3" xfId="1" applyFont="1" applyBorder="1" applyProtection="1">
      <protection hidden="1"/>
    </xf>
    <xf numFmtId="168" fontId="2" fillId="4" borderId="4" xfId="1" applyNumberFormat="1" applyFont="1" applyFill="1" applyBorder="1" applyAlignment="1" applyProtection="1">
      <alignment horizontal="center"/>
      <protection hidden="1"/>
    </xf>
    <xf numFmtId="0" fontId="3" fillId="0" borderId="0" xfId="1" applyFont="1"/>
    <xf numFmtId="49" fontId="2" fillId="4" borderId="4" xfId="1" applyNumberFormat="1" applyFont="1" applyFill="1" applyBorder="1" applyAlignment="1" applyProtection="1">
      <alignment horizontal="center"/>
      <protection hidden="1"/>
    </xf>
    <xf numFmtId="1" fontId="2" fillId="4" borderId="4" xfId="1" applyNumberFormat="1" applyFont="1" applyFill="1" applyBorder="1" applyAlignment="1" applyProtection="1">
      <alignment horizontal="center"/>
      <protection hidden="1"/>
    </xf>
    <xf numFmtId="164" fontId="1" fillId="4" borderId="4" xfId="1" applyNumberFormat="1" applyFont="1" applyFill="1" applyBorder="1" applyAlignment="1" applyProtection="1">
      <protection hidden="1"/>
    </xf>
    <xf numFmtId="0" fontId="4" fillId="0" borderId="0" xfId="1" applyFont="1"/>
    <xf numFmtId="2" fontId="1" fillId="4" borderId="4" xfId="1" applyNumberFormat="1" applyFont="1" applyFill="1" applyBorder="1" applyAlignment="1" applyProtection="1">
      <protection hidden="1"/>
    </xf>
    <xf numFmtId="2" fontId="1" fillId="0" borderId="4" xfId="1" applyNumberFormat="1" applyFont="1" applyFill="1" applyBorder="1" applyAlignment="1" applyProtection="1">
      <alignment wrapText="1"/>
      <protection hidden="1"/>
    </xf>
    <xf numFmtId="2" fontId="1" fillId="0" borderId="20" xfId="1" applyNumberFormat="1" applyFont="1" applyFill="1" applyBorder="1" applyAlignment="1" applyProtection="1">
      <protection hidden="1"/>
    </xf>
    <xf numFmtId="2" fontId="11" fillId="0" borderId="19" xfId="2" applyNumberFormat="1" applyFont="1" applyFill="1" applyBorder="1" applyAlignment="1">
      <alignment horizontal="center" wrapText="1"/>
    </xf>
    <xf numFmtId="0" fontId="0" fillId="0" borderId="4" xfId="0" applyBorder="1"/>
    <xf numFmtId="2" fontId="22" fillId="0" borderId="4" xfId="0" applyNumberFormat="1" applyFont="1" applyBorder="1" applyAlignment="1">
      <alignment horizontal="center"/>
    </xf>
    <xf numFmtId="2" fontId="1" fillId="0" borderId="4" xfId="1" applyNumberFormat="1" applyBorder="1"/>
    <xf numFmtId="2" fontId="11" fillId="4" borderId="4" xfId="0" applyNumberFormat="1" applyFont="1" applyFill="1" applyBorder="1" applyAlignment="1">
      <alignment horizontal="center" wrapText="1"/>
    </xf>
    <xf numFmtId="2" fontId="25" fillId="4" borderId="4" xfId="2" applyNumberFormat="1" applyFont="1" applyFill="1" applyBorder="1" applyAlignment="1">
      <alignment horizontal="center" wrapText="1"/>
    </xf>
    <xf numFmtId="2" fontId="13" fillId="4" borderId="4" xfId="2" applyNumberFormat="1" applyFont="1" applyFill="1" applyBorder="1" applyAlignment="1">
      <alignment horizontal="center" wrapText="1"/>
    </xf>
    <xf numFmtId="170" fontId="25" fillId="4" borderId="4" xfId="2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left" wrapText="1"/>
    </xf>
    <xf numFmtId="2" fontId="11" fillId="0" borderId="0" xfId="0" applyNumberFormat="1" applyFont="1" applyFill="1" applyBorder="1" applyAlignment="1">
      <alignment horizontal="center" wrapText="1"/>
    </xf>
    <xf numFmtId="4" fontId="19" fillId="0" borderId="0" xfId="0" applyNumberFormat="1" applyFont="1" applyFill="1" applyBorder="1" applyAlignment="1" applyProtection="1">
      <alignment horizontal="right" wrapText="1"/>
      <protection locked="0"/>
    </xf>
    <xf numFmtId="4" fontId="23" fillId="0" borderId="0" xfId="0" applyNumberFormat="1" applyFont="1" applyFill="1" applyBorder="1" applyAlignment="1">
      <alignment horizontal="right" wrapText="1"/>
    </xf>
    <xf numFmtId="170" fontId="15" fillId="0" borderId="0" xfId="0" applyNumberFormat="1" applyFont="1" applyFill="1" applyBorder="1" applyAlignment="1">
      <alignment wrapText="1"/>
    </xf>
    <xf numFmtId="0" fontId="11" fillId="0" borderId="10" xfId="2" applyFont="1" applyFill="1" applyBorder="1" applyAlignment="1">
      <alignment vertical="center" wrapText="1"/>
    </xf>
    <xf numFmtId="0" fontId="11" fillId="0" borderId="11" xfId="2" applyFont="1" applyFill="1" applyBorder="1" applyAlignment="1">
      <alignment vertical="center" wrapText="1"/>
    </xf>
    <xf numFmtId="0" fontId="11" fillId="0" borderId="12" xfId="2" applyFont="1" applyFill="1" applyBorder="1" applyAlignment="1">
      <alignment vertical="center" wrapText="1"/>
    </xf>
    <xf numFmtId="0" fontId="1" fillId="4" borderId="3" xfId="1" applyFill="1" applyBorder="1" applyProtection="1">
      <protection hidden="1"/>
    </xf>
    <xf numFmtId="165" fontId="3" fillId="4" borderId="4" xfId="1" applyNumberFormat="1" applyFont="1" applyFill="1" applyBorder="1" applyAlignment="1" applyProtection="1">
      <alignment horizontal="center"/>
      <protection hidden="1"/>
    </xf>
    <xf numFmtId="169" fontId="3" fillId="4" borderId="4" xfId="1" applyNumberFormat="1" applyFont="1" applyFill="1" applyBorder="1" applyAlignment="1" applyProtection="1">
      <alignment horizontal="center"/>
      <protection hidden="1"/>
    </xf>
    <xf numFmtId="2" fontId="1" fillId="2" borderId="4" xfId="1" applyNumberFormat="1" applyFont="1" applyFill="1" applyBorder="1" applyAlignment="1" applyProtection="1">
      <protection hidden="1"/>
    </xf>
    <xf numFmtId="2" fontId="7" fillId="2" borderId="4" xfId="1" applyNumberFormat="1" applyFont="1" applyFill="1" applyBorder="1" applyAlignment="1" applyProtection="1">
      <protection hidden="1"/>
    </xf>
    <xf numFmtId="2" fontId="4" fillId="2" borderId="4" xfId="1" applyNumberFormat="1" applyFont="1" applyFill="1" applyBorder="1" applyAlignment="1" applyProtection="1">
      <protection hidden="1"/>
    </xf>
    <xf numFmtId="2" fontId="24" fillId="0" borderId="4" xfId="2" applyNumberFormat="1" applyFont="1" applyFill="1" applyBorder="1" applyAlignment="1">
      <alignment horizontal="right" wrapText="1"/>
    </xf>
    <xf numFmtId="0" fontId="22" fillId="0" borderId="4" xfId="0" applyFont="1" applyBorder="1" applyAlignment="1">
      <alignment horizontal="right"/>
    </xf>
    <xf numFmtId="2" fontId="0" fillId="0" borderId="4" xfId="0" applyNumberFormat="1" applyFont="1" applyBorder="1" applyAlignment="1">
      <alignment horizontal="center"/>
    </xf>
    <xf numFmtId="2" fontId="11" fillId="5" borderId="4" xfId="2" applyNumberFormat="1" applyFont="1" applyFill="1" applyBorder="1" applyAlignment="1">
      <alignment horizontal="center" wrapText="1"/>
    </xf>
    <xf numFmtId="2" fontId="11" fillId="5" borderId="4" xfId="0" applyNumberFormat="1" applyFont="1" applyFill="1" applyBorder="1" applyAlignment="1">
      <alignment horizontal="center" wrapText="1"/>
    </xf>
    <xf numFmtId="0" fontId="2" fillId="5" borderId="6" xfId="1" applyNumberFormat="1" applyFont="1" applyFill="1" applyBorder="1" applyAlignment="1" applyProtection="1">
      <alignment horizontal="center" vertical="center" wrapText="1"/>
      <protection hidden="1"/>
    </xf>
    <xf numFmtId="4" fontId="23" fillId="5" borderId="4" xfId="0" applyNumberFormat="1" applyFont="1" applyFill="1" applyBorder="1" applyAlignment="1">
      <alignment horizontal="right" wrapText="1"/>
    </xf>
    <xf numFmtId="168" fontId="2" fillId="2" borderId="10" xfId="1" applyNumberFormat="1" applyFont="1" applyFill="1" applyBorder="1" applyAlignment="1" applyProtection="1">
      <alignment horizontal="center"/>
      <protection hidden="1"/>
    </xf>
    <xf numFmtId="0" fontId="4" fillId="0" borderId="3" xfId="1" applyFont="1" applyBorder="1" applyProtection="1"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169" fontId="2" fillId="0" borderId="4" xfId="1" applyNumberFormat="1" applyFont="1" applyFill="1" applyBorder="1" applyAlignment="1" applyProtection="1">
      <alignment horizontal="center"/>
      <protection hidden="1"/>
    </xf>
    <xf numFmtId="164" fontId="2" fillId="2" borderId="4" xfId="1" applyNumberFormat="1" applyFont="1" applyFill="1" applyBorder="1" applyAlignment="1" applyProtection="1">
      <protection hidden="1"/>
    </xf>
    <xf numFmtId="0" fontId="2" fillId="2" borderId="4" xfId="1" applyNumberFormat="1" applyFont="1" applyFill="1" applyBorder="1" applyAlignment="1" applyProtection="1">
      <protection hidden="1"/>
    </xf>
    <xf numFmtId="168" fontId="2" fillId="2" borderId="11" xfId="1" applyNumberFormat="1" applyFont="1" applyFill="1" applyBorder="1" applyAlignment="1" applyProtection="1">
      <alignment horizontal="center"/>
      <protection hidden="1"/>
    </xf>
    <xf numFmtId="168" fontId="2" fillId="2" borderId="12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169" fontId="2" fillId="0" borderId="14" xfId="1" applyNumberFormat="1" applyFont="1" applyFill="1" applyBorder="1" applyAlignment="1" applyProtection="1">
      <alignment horizontal="center"/>
      <protection hidden="1"/>
    </xf>
    <xf numFmtId="164" fontId="2" fillId="2" borderId="15" xfId="1" applyNumberFormat="1" applyFont="1" applyFill="1" applyBorder="1" applyAlignment="1" applyProtection="1"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/>
    <xf numFmtId="2" fontId="27" fillId="6" borderId="4" xfId="1" applyNumberFormat="1" applyFont="1" applyFill="1" applyBorder="1" applyProtection="1">
      <protection hidden="1"/>
    </xf>
    <xf numFmtId="4" fontId="27" fillId="6" borderId="4" xfId="1" applyNumberFormat="1" applyFont="1" applyFill="1" applyBorder="1" applyProtection="1">
      <protection hidden="1"/>
    </xf>
    <xf numFmtId="4" fontId="0" fillId="0" borderId="0" xfId="0" applyNumberFormat="1"/>
    <xf numFmtId="0" fontId="12" fillId="7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4" fontId="1" fillId="0" borderId="4" xfId="1" applyNumberFormat="1" applyBorder="1"/>
    <xf numFmtId="2" fontId="1" fillId="8" borderId="16" xfId="1" applyNumberFormat="1" applyFont="1" applyFill="1" applyBorder="1" applyAlignment="1" applyProtection="1">
      <protection hidden="1"/>
    </xf>
    <xf numFmtId="0" fontId="9" fillId="0" borderId="0" xfId="1" applyFont="1" applyAlignment="1" applyProtection="1">
      <alignment horizontal="center"/>
      <protection hidden="1"/>
    </xf>
    <xf numFmtId="168" fontId="7" fillId="2" borderId="10" xfId="1" applyNumberFormat="1" applyFont="1" applyFill="1" applyBorder="1" applyAlignment="1" applyProtection="1">
      <alignment horizontal="center"/>
      <protection hidden="1"/>
    </xf>
    <xf numFmtId="168" fontId="7" fillId="2" borderId="11" xfId="1" applyNumberFormat="1" applyFont="1" applyFill="1" applyBorder="1" applyAlignment="1" applyProtection="1">
      <alignment horizontal="center"/>
      <protection hidden="1"/>
    </xf>
    <xf numFmtId="168" fontId="7" fillId="2" borderId="12" xfId="1" applyNumberFormat="1" applyFont="1" applyFill="1" applyBorder="1" applyAlignment="1" applyProtection="1">
      <alignment horizontal="center"/>
      <protection hidden="1"/>
    </xf>
    <xf numFmtId="0" fontId="6" fillId="6" borderId="10" xfId="1" applyFont="1" applyFill="1" applyBorder="1" applyAlignment="1" applyProtection="1">
      <alignment horizontal="center"/>
      <protection hidden="1"/>
    </xf>
    <xf numFmtId="0" fontId="6" fillId="6" borderId="11" xfId="1" applyFont="1" applyFill="1" applyBorder="1" applyAlignment="1" applyProtection="1">
      <alignment horizontal="center"/>
      <protection hidden="1"/>
    </xf>
    <xf numFmtId="0" fontId="6" fillId="6" borderId="12" xfId="1" applyFont="1" applyFill="1" applyBorder="1" applyAlignment="1" applyProtection="1">
      <alignment horizontal="center"/>
      <protection hidden="1"/>
    </xf>
    <xf numFmtId="0" fontId="4" fillId="0" borderId="4" xfId="1" applyFont="1" applyBorder="1" applyAlignment="1">
      <alignment horizontal="center" wrapText="1"/>
    </xf>
    <xf numFmtId="0" fontId="6" fillId="0" borderId="4" xfId="1" applyFont="1" applyBorder="1" applyAlignment="1">
      <alignment horizontal="center" wrapText="1"/>
    </xf>
    <xf numFmtId="0" fontId="4" fillId="0" borderId="4" xfId="1" applyFont="1" applyBorder="1" applyAlignment="1">
      <alignment horizontal="center"/>
    </xf>
    <xf numFmtId="168" fontId="2" fillId="2" borderId="10" xfId="1" applyNumberFormat="1" applyFont="1" applyFill="1" applyBorder="1" applyAlignment="1" applyProtection="1">
      <alignment horizontal="center"/>
      <protection hidden="1"/>
    </xf>
    <xf numFmtId="168" fontId="2" fillId="2" borderId="11" xfId="1" applyNumberFormat="1" applyFont="1" applyFill="1" applyBorder="1" applyAlignment="1" applyProtection="1">
      <alignment horizontal="center"/>
      <protection hidden="1"/>
    </xf>
    <xf numFmtId="168" fontId="2" fillId="2" borderId="12" xfId="1" applyNumberFormat="1" applyFont="1" applyFill="1" applyBorder="1" applyAlignment="1" applyProtection="1">
      <alignment horizontal="center"/>
      <protection hidden="1"/>
    </xf>
    <xf numFmtId="168" fontId="5" fillId="2" borderId="10" xfId="1" applyNumberFormat="1" applyFont="1" applyFill="1" applyBorder="1" applyAlignment="1" applyProtection="1">
      <alignment horizontal="center"/>
      <protection hidden="1"/>
    </xf>
    <xf numFmtId="168" fontId="5" fillId="2" borderId="11" xfId="1" applyNumberFormat="1" applyFont="1" applyFill="1" applyBorder="1" applyAlignment="1" applyProtection="1">
      <alignment horizontal="center"/>
      <protection hidden="1"/>
    </xf>
    <xf numFmtId="168" fontId="5" fillId="2" borderId="12" xfId="1" applyNumberFormat="1" applyFont="1" applyFill="1" applyBorder="1" applyAlignment="1" applyProtection="1">
      <alignment horizontal="center"/>
      <protection hidden="1"/>
    </xf>
    <xf numFmtId="0" fontId="5" fillId="3" borderId="14" xfId="1" applyNumberFormat="1" applyFont="1" applyFill="1" applyBorder="1" applyAlignment="1" applyProtection="1">
      <alignment horizontal="center"/>
      <protection hidden="1"/>
    </xf>
    <xf numFmtId="0" fontId="5" fillId="3" borderId="18" xfId="1" applyNumberFormat="1" applyFont="1" applyFill="1" applyBorder="1" applyAlignment="1" applyProtection="1">
      <alignment horizontal="center"/>
      <protection hidden="1"/>
    </xf>
    <xf numFmtId="168" fontId="8" fillId="2" borderId="10" xfId="1" applyNumberFormat="1" applyFont="1" applyFill="1" applyBorder="1" applyAlignment="1" applyProtection="1">
      <alignment horizontal="center"/>
      <protection hidden="1"/>
    </xf>
    <xf numFmtId="168" fontId="8" fillId="2" borderId="11" xfId="1" applyNumberFormat="1" applyFont="1" applyFill="1" applyBorder="1" applyAlignment="1" applyProtection="1">
      <alignment horizontal="center"/>
      <protection hidden="1"/>
    </xf>
    <xf numFmtId="168" fontId="8" fillId="2" borderId="12" xfId="1" applyNumberFormat="1" applyFont="1" applyFill="1" applyBorder="1" applyAlignment="1" applyProtection="1">
      <alignment horizontal="center"/>
      <protection hidden="1"/>
    </xf>
    <xf numFmtId="0" fontId="11" fillId="0" borderId="4" xfId="2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9" defaultPivotStyle="PivotStyleLight16"/>
  <colors>
    <mruColors>
      <color rgb="FF99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2"/>
  <sheetViews>
    <sheetView showGridLines="0" tabSelected="1" topLeftCell="A116" zoomScale="80" zoomScaleNormal="80" workbookViewId="0">
      <selection activeCell="X27" sqref="X27:X33"/>
    </sheetView>
  </sheetViews>
  <sheetFormatPr defaultColWidth="9.140625" defaultRowHeight="12.75"/>
  <cols>
    <col min="1" max="1" width="0.42578125" style="1" customWidth="1"/>
    <col min="2" max="4" width="0" style="1" hidden="1" customWidth="1"/>
    <col min="5" max="5" width="7.7109375" style="25" customWidth="1"/>
    <col min="6" max="6" width="4.85546875" style="25" customWidth="1"/>
    <col min="7" max="7" width="8.140625" style="25" customWidth="1"/>
    <col min="8" max="8" width="4.140625" style="25" customWidth="1"/>
    <col min="9" max="9" width="7" style="25" customWidth="1"/>
    <col min="10" max="10" width="17.85546875" style="1" hidden="1" customWidth="1"/>
    <col min="11" max="11" width="13.42578125" style="1" customWidth="1"/>
    <col min="12" max="12" width="11" style="1" customWidth="1"/>
    <col min="13" max="13" width="11.140625" style="1" customWidth="1"/>
    <col min="14" max="14" width="12.140625" style="1" customWidth="1"/>
    <col min="15" max="15" width="11.5703125" style="1" customWidth="1"/>
    <col min="16" max="16" width="11.42578125" style="1" customWidth="1"/>
    <col min="17" max="17" width="11.140625" style="82" customWidth="1"/>
    <col min="18" max="18" width="13.28515625" style="1" customWidth="1"/>
    <col min="19" max="19" width="13.5703125" style="1" customWidth="1"/>
    <col min="20" max="20" width="12.7109375" style="1" customWidth="1"/>
    <col min="21" max="21" width="13" style="1" customWidth="1"/>
    <col min="22" max="22" width="14.28515625" style="1" customWidth="1"/>
    <col min="23" max="23" width="13.5703125" style="1" customWidth="1"/>
    <col min="24" max="24" width="14.5703125" style="1" customWidth="1"/>
    <col min="25" max="25" width="13.5703125" style="40" hidden="1" customWidth="1"/>
    <col min="26" max="26" width="13.42578125" style="1" customWidth="1"/>
    <col min="27" max="27" width="9.140625" style="1" customWidth="1"/>
    <col min="28" max="28" width="14.7109375" style="1" customWidth="1"/>
    <col min="29" max="218" width="9.140625" style="1" customWidth="1"/>
    <col min="219" max="16384" width="9.140625" style="1"/>
  </cols>
  <sheetData>
    <row r="1" spans="1:25" ht="24" customHeight="1" thickBot="1">
      <c r="A1" s="43"/>
      <c r="B1" s="15"/>
      <c r="C1" s="15"/>
      <c r="D1" s="15"/>
      <c r="E1" s="42"/>
      <c r="F1" s="42"/>
      <c r="G1" s="42"/>
      <c r="H1" s="42"/>
      <c r="I1" s="42"/>
      <c r="J1" s="42"/>
      <c r="K1" s="42"/>
      <c r="L1" s="42"/>
      <c r="M1" s="42"/>
      <c r="N1" s="42"/>
      <c r="O1" s="144" t="s">
        <v>149</v>
      </c>
      <c r="P1" s="144"/>
      <c r="Q1" s="144"/>
      <c r="R1" s="144"/>
      <c r="S1" s="144"/>
      <c r="T1" s="144"/>
      <c r="U1" s="2"/>
      <c r="V1" s="2"/>
      <c r="W1" s="2"/>
      <c r="X1" s="2"/>
      <c r="Y1" s="38"/>
    </row>
    <row r="2" spans="1:25" ht="409.6" hidden="1" customHeight="1">
      <c r="A2" s="14"/>
      <c r="B2" s="14"/>
      <c r="C2" s="14"/>
      <c r="D2" s="14"/>
      <c r="E2" s="21"/>
      <c r="F2" s="21"/>
      <c r="G2" s="21"/>
      <c r="H2" s="21"/>
      <c r="I2" s="21"/>
      <c r="J2" s="14"/>
      <c r="K2" s="14"/>
      <c r="L2" s="14"/>
      <c r="M2" s="14"/>
      <c r="N2" s="14"/>
      <c r="O2" s="14"/>
      <c r="P2" s="14"/>
      <c r="Q2" s="80"/>
      <c r="R2" s="14"/>
      <c r="S2" s="14"/>
      <c r="T2" s="2"/>
      <c r="U2" s="2"/>
      <c r="V2" s="2"/>
      <c r="W2" s="2"/>
      <c r="X2" s="2"/>
      <c r="Y2" s="38"/>
    </row>
    <row r="3" spans="1:25" ht="105.75" hidden="1" customHeight="1" thickBot="1">
      <c r="A3" s="16" t="s">
        <v>30</v>
      </c>
      <c r="B3" s="13"/>
      <c r="C3" s="13"/>
      <c r="D3" s="13"/>
      <c r="E3" s="22"/>
      <c r="F3" s="22"/>
      <c r="G3" s="22"/>
      <c r="H3" s="22"/>
      <c r="I3" s="22"/>
      <c r="J3" s="13"/>
      <c r="K3" s="13"/>
      <c r="L3" s="13"/>
      <c r="M3" s="13"/>
      <c r="N3" s="13"/>
      <c r="O3" s="13"/>
      <c r="P3" s="13"/>
      <c r="Q3" s="81"/>
      <c r="R3" s="13"/>
      <c r="S3" s="13"/>
      <c r="T3" s="13"/>
      <c r="U3" s="13"/>
      <c r="V3" s="13"/>
      <c r="W3" s="13"/>
      <c r="X3" s="13"/>
      <c r="Y3" s="38"/>
    </row>
    <row r="4" spans="1:25" ht="42.75" customHeight="1" thickBot="1">
      <c r="A4" s="12"/>
      <c r="B4" s="11" t="s">
        <v>29</v>
      </c>
      <c r="C4" s="11" t="s">
        <v>28</v>
      </c>
      <c r="D4" s="10" t="s">
        <v>27</v>
      </c>
      <c r="E4" s="23" t="s">
        <v>26</v>
      </c>
      <c r="F4" s="24" t="s">
        <v>25</v>
      </c>
      <c r="G4" s="24" t="s">
        <v>24</v>
      </c>
      <c r="H4" s="24" t="s">
        <v>23</v>
      </c>
      <c r="I4" s="24" t="s">
        <v>22</v>
      </c>
      <c r="J4" s="11" t="s">
        <v>21</v>
      </c>
      <c r="K4" s="94" t="s">
        <v>141</v>
      </c>
      <c r="L4" s="121" t="s">
        <v>153</v>
      </c>
      <c r="M4" s="121" t="s">
        <v>152</v>
      </c>
      <c r="N4" s="121" t="s">
        <v>20</v>
      </c>
      <c r="O4" s="121" t="s">
        <v>154</v>
      </c>
      <c r="P4" s="121" t="s">
        <v>19</v>
      </c>
      <c r="Q4" s="121" t="s">
        <v>18</v>
      </c>
      <c r="R4" s="121" t="s">
        <v>17</v>
      </c>
      <c r="S4" s="121" t="s">
        <v>16</v>
      </c>
      <c r="T4" s="121" t="s">
        <v>15</v>
      </c>
      <c r="U4" s="121" t="s">
        <v>14</v>
      </c>
      <c r="V4" s="121" t="s">
        <v>13</v>
      </c>
      <c r="W4" s="9" t="s">
        <v>12</v>
      </c>
      <c r="X4" s="9" t="s">
        <v>140</v>
      </c>
      <c r="Y4" s="92" t="s">
        <v>139</v>
      </c>
    </row>
    <row r="5" spans="1:25" ht="42.75" customHeight="1">
      <c r="A5" s="12"/>
      <c r="B5" s="36"/>
      <c r="C5" s="36"/>
      <c r="D5" s="36"/>
      <c r="E5" s="18">
        <v>1001</v>
      </c>
      <c r="F5" s="19">
        <v>650</v>
      </c>
      <c r="G5" s="20">
        <v>4910100</v>
      </c>
      <c r="H5" s="19" t="s">
        <v>7</v>
      </c>
      <c r="I5" s="19">
        <v>263</v>
      </c>
      <c r="J5" s="7">
        <f>L5+M5+N5</f>
        <v>0</v>
      </c>
      <c r="K5" s="93">
        <v>60000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29">
        <f>K5+L5+M5+N5+O5+Q5+W5+P5+R5+S5+T5+U5+V5</f>
        <v>60000</v>
      </c>
      <c r="Y5" s="39">
        <f>X5-K5</f>
        <v>0</v>
      </c>
    </row>
    <row r="6" spans="1:25" s="135" customFormat="1" ht="42.75" customHeight="1">
      <c r="A6" s="12"/>
      <c r="B6" s="134"/>
      <c r="C6" s="134"/>
      <c r="D6" s="134"/>
      <c r="E6" s="162" t="s">
        <v>51</v>
      </c>
      <c r="F6" s="163"/>
      <c r="G6" s="163"/>
      <c r="H6" s="163"/>
      <c r="I6" s="164"/>
      <c r="J6" s="34">
        <f>J5</f>
        <v>0</v>
      </c>
      <c r="K6" s="34">
        <f>K5</f>
        <v>60000</v>
      </c>
      <c r="L6" s="34">
        <f>L5</f>
        <v>0</v>
      </c>
      <c r="M6" s="34">
        <f t="shared" ref="M6:W6" si="0">M5</f>
        <v>0</v>
      </c>
      <c r="N6" s="34">
        <f t="shared" si="0"/>
        <v>0</v>
      </c>
      <c r="O6" s="34">
        <f t="shared" si="0"/>
        <v>0</v>
      </c>
      <c r="P6" s="34">
        <f t="shared" si="0"/>
        <v>0</v>
      </c>
      <c r="Q6" s="34">
        <f t="shared" si="0"/>
        <v>0</v>
      </c>
      <c r="R6" s="34">
        <f t="shared" si="0"/>
        <v>0</v>
      </c>
      <c r="S6" s="34">
        <f t="shared" si="0"/>
        <v>0</v>
      </c>
      <c r="T6" s="34">
        <f t="shared" si="0"/>
        <v>0</v>
      </c>
      <c r="U6" s="34">
        <f t="shared" si="0"/>
        <v>0</v>
      </c>
      <c r="V6" s="34">
        <f>V5</f>
        <v>0</v>
      </c>
      <c r="W6" s="34">
        <f t="shared" si="0"/>
        <v>0</v>
      </c>
      <c r="X6" s="29">
        <f t="shared" ref="X6:X74" si="1">K6+L6+M6+N6+O6+Q6+W6+P6+R6+S6+T6+U6+V6</f>
        <v>60000</v>
      </c>
      <c r="Y6" s="39">
        <f t="shared" ref="Y6:Y74" si="2">X6-K6</f>
        <v>0</v>
      </c>
    </row>
    <row r="7" spans="1:25" ht="32.25" customHeight="1">
      <c r="A7" s="5"/>
      <c r="B7" s="6"/>
      <c r="C7" s="8"/>
      <c r="D7" s="6"/>
      <c r="E7" s="18">
        <v>102</v>
      </c>
      <c r="F7" s="19">
        <v>650</v>
      </c>
      <c r="G7" s="20">
        <v>6000203</v>
      </c>
      <c r="H7" s="19" t="s">
        <v>10</v>
      </c>
      <c r="I7" s="19">
        <v>211</v>
      </c>
      <c r="J7" s="7">
        <f>L7+M7+N7</f>
        <v>0</v>
      </c>
      <c r="K7" s="39">
        <v>1120041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29">
        <f t="shared" si="1"/>
        <v>1120041</v>
      </c>
      <c r="Y7" s="39">
        <f t="shared" si="2"/>
        <v>0</v>
      </c>
    </row>
    <row r="8" spans="1:25" ht="32.25" customHeight="1">
      <c r="A8" s="5"/>
      <c r="B8" s="6"/>
      <c r="C8" s="8"/>
      <c r="D8" s="6"/>
      <c r="E8" s="18">
        <v>102</v>
      </c>
      <c r="F8" s="19">
        <v>650</v>
      </c>
      <c r="G8" s="20">
        <v>6000203</v>
      </c>
      <c r="H8" s="19" t="s">
        <v>10</v>
      </c>
      <c r="I8" s="19">
        <v>213</v>
      </c>
      <c r="J8" s="7">
        <f>L8+M8+N8</f>
        <v>0</v>
      </c>
      <c r="K8" s="39">
        <v>216644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29">
        <f t="shared" si="1"/>
        <v>216644</v>
      </c>
      <c r="Y8" s="39">
        <f t="shared" si="2"/>
        <v>0</v>
      </c>
    </row>
    <row r="9" spans="1:25" s="30" customFormat="1" ht="32.25" customHeight="1">
      <c r="A9" s="26"/>
      <c r="B9" s="27"/>
      <c r="C9" s="28"/>
      <c r="D9" s="27"/>
      <c r="E9" s="145" t="s">
        <v>31</v>
      </c>
      <c r="F9" s="146"/>
      <c r="G9" s="146"/>
      <c r="H9" s="146"/>
      <c r="I9" s="147"/>
      <c r="J9" s="29">
        <f>J7+J8</f>
        <v>0</v>
      </c>
      <c r="K9" s="29">
        <f>K7+K8</f>
        <v>1336685</v>
      </c>
      <c r="L9" s="29">
        <f>L7+L8</f>
        <v>0</v>
      </c>
      <c r="M9" s="29">
        <f t="shared" ref="M9:W9" si="3">M7+M8</f>
        <v>0</v>
      </c>
      <c r="N9" s="29">
        <f t="shared" si="3"/>
        <v>0</v>
      </c>
      <c r="O9" s="29">
        <f t="shared" si="3"/>
        <v>0</v>
      </c>
      <c r="P9" s="29">
        <f t="shared" si="3"/>
        <v>0</v>
      </c>
      <c r="Q9" s="29">
        <f t="shared" si="3"/>
        <v>0</v>
      </c>
      <c r="R9" s="29">
        <f t="shared" si="3"/>
        <v>0</v>
      </c>
      <c r="S9" s="29">
        <f t="shared" si="3"/>
        <v>0</v>
      </c>
      <c r="T9" s="29">
        <f t="shared" si="3"/>
        <v>0</v>
      </c>
      <c r="U9" s="29">
        <f t="shared" si="3"/>
        <v>0</v>
      </c>
      <c r="V9" s="29">
        <f t="shared" si="3"/>
        <v>0</v>
      </c>
      <c r="W9" s="29">
        <f t="shared" si="3"/>
        <v>0</v>
      </c>
      <c r="X9" s="29">
        <f t="shared" si="1"/>
        <v>1336685</v>
      </c>
      <c r="Y9" s="39">
        <f t="shared" si="2"/>
        <v>0</v>
      </c>
    </row>
    <row r="10" spans="1:25" ht="32.25" customHeight="1">
      <c r="A10" s="5"/>
      <c r="B10" s="6"/>
      <c r="C10" s="8"/>
      <c r="D10" s="6"/>
      <c r="E10" s="18">
        <v>103</v>
      </c>
      <c r="F10" s="19">
        <v>650</v>
      </c>
      <c r="G10" s="20">
        <v>6000204</v>
      </c>
      <c r="H10" s="19" t="s">
        <v>1</v>
      </c>
      <c r="I10" s="19">
        <v>212</v>
      </c>
      <c r="J10" s="7">
        <f>L10+M10+N10</f>
        <v>0</v>
      </c>
      <c r="K10" s="39">
        <v>5800</v>
      </c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29">
        <f t="shared" si="1"/>
        <v>5800</v>
      </c>
      <c r="Y10" s="39">
        <f t="shared" si="2"/>
        <v>0</v>
      </c>
    </row>
    <row r="11" spans="1:25" ht="32.25" customHeight="1">
      <c r="A11" s="5"/>
      <c r="B11" s="6"/>
      <c r="C11" s="8"/>
      <c r="D11" s="6"/>
      <c r="E11" s="18">
        <v>103</v>
      </c>
      <c r="F11" s="19">
        <v>650</v>
      </c>
      <c r="G11" s="20">
        <v>6000204</v>
      </c>
      <c r="H11" s="19" t="s">
        <v>1</v>
      </c>
      <c r="I11" s="19">
        <v>222</v>
      </c>
      <c r="J11" s="7">
        <f t="shared" ref="J11:J12" si="4">L11+M11+N11</f>
        <v>0</v>
      </c>
      <c r="K11" s="39">
        <v>10100</v>
      </c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29">
        <f t="shared" si="1"/>
        <v>10100</v>
      </c>
      <c r="Y11" s="39">
        <f t="shared" si="2"/>
        <v>0</v>
      </c>
    </row>
    <row r="12" spans="1:25" ht="32.25" customHeight="1">
      <c r="A12" s="5"/>
      <c r="B12" s="6"/>
      <c r="C12" s="8"/>
      <c r="D12" s="6"/>
      <c r="E12" s="18">
        <v>103</v>
      </c>
      <c r="F12" s="19">
        <v>650</v>
      </c>
      <c r="G12" s="20">
        <v>6000204</v>
      </c>
      <c r="H12" s="19" t="s">
        <v>1</v>
      </c>
      <c r="I12" s="19">
        <v>226</v>
      </c>
      <c r="J12" s="7">
        <f t="shared" si="4"/>
        <v>0</v>
      </c>
      <c r="K12" s="39">
        <v>3700</v>
      </c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29">
        <f t="shared" si="1"/>
        <v>3700</v>
      </c>
      <c r="Y12" s="39">
        <f t="shared" si="2"/>
        <v>0</v>
      </c>
    </row>
    <row r="13" spans="1:25" s="30" customFormat="1" ht="32.25" customHeight="1">
      <c r="A13" s="26"/>
      <c r="B13" s="27"/>
      <c r="C13" s="28"/>
      <c r="D13" s="27"/>
      <c r="E13" s="145" t="s">
        <v>32</v>
      </c>
      <c r="F13" s="146"/>
      <c r="G13" s="146"/>
      <c r="H13" s="146"/>
      <c r="I13" s="147"/>
      <c r="J13" s="29">
        <f>J10+J11+J12</f>
        <v>0</v>
      </c>
      <c r="K13" s="29">
        <f>K10+K11+K12</f>
        <v>19600</v>
      </c>
      <c r="L13" s="29">
        <f>L10+L11+L12</f>
        <v>0</v>
      </c>
      <c r="M13" s="29">
        <f t="shared" ref="M13:W13" si="5">M10+M11+M12</f>
        <v>0</v>
      </c>
      <c r="N13" s="29">
        <f t="shared" si="5"/>
        <v>0</v>
      </c>
      <c r="O13" s="29">
        <f t="shared" si="5"/>
        <v>0</v>
      </c>
      <c r="P13" s="29">
        <f t="shared" si="5"/>
        <v>0</v>
      </c>
      <c r="Q13" s="29">
        <f t="shared" si="5"/>
        <v>0</v>
      </c>
      <c r="R13" s="29">
        <f t="shared" si="5"/>
        <v>0</v>
      </c>
      <c r="S13" s="29">
        <f t="shared" si="5"/>
        <v>0</v>
      </c>
      <c r="T13" s="29">
        <f t="shared" si="5"/>
        <v>0</v>
      </c>
      <c r="U13" s="29">
        <f t="shared" si="5"/>
        <v>0</v>
      </c>
      <c r="V13" s="29">
        <f t="shared" si="5"/>
        <v>0</v>
      </c>
      <c r="W13" s="29">
        <f t="shared" si="5"/>
        <v>0</v>
      </c>
      <c r="X13" s="29">
        <f t="shared" si="1"/>
        <v>19600</v>
      </c>
      <c r="Y13" s="39">
        <f t="shared" si="2"/>
        <v>0</v>
      </c>
    </row>
    <row r="14" spans="1:25" ht="32.25" customHeight="1">
      <c r="A14" s="5"/>
      <c r="B14" s="6"/>
      <c r="C14" s="8"/>
      <c r="D14" s="6"/>
      <c r="E14" s="18">
        <v>104</v>
      </c>
      <c r="F14" s="19">
        <v>650</v>
      </c>
      <c r="G14" s="20">
        <v>6000204</v>
      </c>
      <c r="H14" s="19" t="s">
        <v>10</v>
      </c>
      <c r="I14" s="19">
        <v>211</v>
      </c>
      <c r="J14" s="7">
        <f>L14+M14+N14</f>
        <v>-1026889.54</v>
      </c>
      <c r="K14" s="39">
        <v>7958100</v>
      </c>
      <c r="L14" s="7">
        <v>-126889.54</v>
      </c>
      <c r="M14" s="7">
        <v>-900000</v>
      </c>
      <c r="N14" s="7"/>
      <c r="O14" s="7"/>
      <c r="P14" s="7"/>
      <c r="Q14" s="7"/>
      <c r="R14" s="7"/>
      <c r="S14" s="7"/>
      <c r="T14" s="7"/>
      <c r="U14" s="7"/>
      <c r="V14" s="7"/>
      <c r="W14" s="7"/>
      <c r="X14" s="29">
        <f t="shared" si="1"/>
        <v>6931210.46</v>
      </c>
      <c r="Y14" s="39">
        <f t="shared" si="2"/>
        <v>-1026889.54</v>
      </c>
    </row>
    <row r="15" spans="1:25" ht="32.25" customHeight="1">
      <c r="A15" s="5"/>
      <c r="B15" s="6"/>
      <c r="C15" s="8"/>
      <c r="D15" s="6"/>
      <c r="E15" s="18">
        <v>104</v>
      </c>
      <c r="F15" s="19">
        <v>650</v>
      </c>
      <c r="G15" s="20">
        <v>6000204</v>
      </c>
      <c r="H15" s="19" t="s">
        <v>10</v>
      </c>
      <c r="I15" s="19">
        <v>213</v>
      </c>
      <c r="J15" s="7">
        <f t="shared" ref="J15:J20" si="6">L15+M15+N15</f>
        <v>0</v>
      </c>
      <c r="K15" s="39">
        <v>2200200</v>
      </c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29">
        <f t="shared" si="1"/>
        <v>2200200</v>
      </c>
      <c r="Y15" s="39">
        <f t="shared" si="2"/>
        <v>0</v>
      </c>
    </row>
    <row r="16" spans="1:25" ht="32.25" customHeight="1">
      <c r="A16" s="5"/>
      <c r="B16" s="6"/>
      <c r="C16" s="8"/>
      <c r="D16" s="6"/>
      <c r="E16" s="18">
        <v>104</v>
      </c>
      <c r="F16" s="19">
        <v>650</v>
      </c>
      <c r="G16" s="20">
        <v>6000204</v>
      </c>
      <c r="H16" s="19" t="s">
        <v>1</v>
      </c>
      <c r="I16" s="19">
        <v>212</v>
      </c>
      <c r="J16" s="7">
        <f t="shared" si="6"/>
        <v>0</v>
      </c>
      <c r="K16" s="39">
        <v>90000</v>
      </c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29">
        <f t="shared" si="1"/>
        <v>90000</v>
      </c>
      <c r="Y16" s="39">
        <f t="shared" si="2"/>
        <v>0</v>
      </c>
    </row>
    <row r="17" spans="1:25" ht="32.25" customHeight="1">
      <c r="A17" s="5"/>
      <c r="B17" s="6"/>
      <c r="C17" s="8"/>
      <c r="D17" s="6"/>
      <c r="E17" s="18">
        <v>104</v>
      </c>
      <c r="F17" s="19">
        <v>650</v>
      </c>
      <c r="G17" s="20">
        <v>6000204</v>
      </c>
      <c r="H17" s="19" t="s">
        <v>1</v>
      </c>
      <c r="I17" s="19">
        <v>222</v>
      </c>
      <c r="J17" s="7">
        <f t="shared" si="6"/>
        <v>0</v>
      </c>
      <c r="K17" s="39">
        <v>90400</v>
      </c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29">
        <f t="shared" si="1"/>
        <v>90400</v>
      </c>
      <c r="Y17" s="39">
        <f t="shared" si="2"/>
        <v>0</v>
      </c>
    </row>
    <row r="18" spans="1:25" ht="32.25" customHeight="1">
      <c r="A18" s="5"/>
      <c r="B18" s="6"/>
      <c r="C18" s="8"/>
      <c r="D18" s="6"/>
      <c r="E18" s="18">
        <v>104</v>
      </c>
      <c r="F18" s="19">
        <v>650</v>
      </c>
      <c r="G18" s="20">
        <v>6000204</v>
      </c>
      <c r="H18" s="19" t="s">
        <v>1</v>
      </c>
      <c r="I18" s="19">
        <v>226</v>
      </c>
      <c r="J18" s="7">
        <f t="shared" si="6"/>
        <v>0</v>
      </c>
      <c r="K18" s="39">
        <v>90000</v>
      </c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29">
        <f t="shared" si="1"/>
        <v>90000</v>
      </c>
      <c r="Y18" s="39">
        <f t="shared" si="2"/>
        <v>0</v>
      </c>
    </row>
    <row r="19" spans="1:25" ht="32.25" hidden="1" customHeight="1">
      <c r="A19" s="5"/>
      <c r="B19" s="6"/>
      <c r="C19" s="8"/>
      <c r="D19" s="6"/>
      <c r="E19" s="18">
        <v>104</v>
      </c>
      <c r="F19" s="19">
        <v>650</v>
      </c>
      <c r="G19" s="20">
        <v>6000204</v>
      </c>
      <c r="H19" s="19">
        <v>852</v>
      </c>
      <c r="I19" s="19">
        <v>290</v>
      </c>
      <c r="J19" s="7">
        <f t="shared" si="6"/>
        <v>0</v>
      </c>
      <c r="K19" s="39">
        <f t="shared" ref="K19:K71" si="7">L19+M19+N19+O19+P19+Q19+R19+S19+T19+U19+V19+W19</f>
        <v>0</v>
      </c>
      <c r="L19" s="7"/>
      <c r="M19" s="7"/>
      <c r="N19" s="7"/>
      <c r="O19" s="7"/>
      <c r="P19" s="7"/>
      <c r="Q19" s="37"/>
      <c r="R19" s="7"/>
      <c r="S19" s="7"/>
      <c r="T19" s="7"/>
      <c r="U19" s="7"/>
      <c r="V19" s="7"/>
      <c r="W19" s="7"/>
      <c r="X19" s="29">
        <f t="shared" si="1"/>
        <v>0</v>
      </c>
      <c r="Y19" s="39">
        <f t="shared" si="2"/>
        <v>0</v>
      </c>
    </row>
    <row r="20" spans="1:25" ht="24" customHeight="1">
      <c r="A20" s="5"/>
      <c r="B20" s="6"/>
      <c r="C20" s="8"/>
      <c r="D20" s="6"/>
      <c r="E20" s="18">
        <v>104</v>
      </c>
      <c r="F20" s="19">
        <v>650</v>
      </c>
      <c r="G20" s="20">
        <v>6000204</v>
      </c>
      <c r="H20" s="19" t="s">
        <v>4</v>
      </c>
      <c r="I20" s="19">
        <v>251</v>
      </c>
      <c r="J20" s="7">
        <f t="shared" si="6"/>
        <v>161140</v>
      </c>
      <c r="K20" s="39">
        <v>0</v>
      </c>
      <c r="L20" s="7">
        <v>161140</v>
      </c>
      <c r="M20" s="7"/>
      <c r="N20" s="7"/>
      <c r="O20" s="7"/>
      <c r="P20" s="7"/>
      <c r="Q20" s="37"/>
      <c r="R20" s="7"/>
      <c r="S20" s="7"/>
      <c r="T20" s="7"/>
      <c r="U20" s="7"/>
      <c r="V20" s="7"/>
      <c r="W20" s="7"/>
      <c r="X20" s="29">
        <f t="shared" si="1"/>
        <v>161140</v>
      </c>
      <c r="Y20" s="39">
        <f t="shared" si="2"/>
        <v>161140</v>
      </c>
    </row>
    <row r="21" spans="1:25" s="35" customFormat="1" ht="32.25" customHeight="1">
      <c r="A21" s="31"/>
      <c r="B21" s="32"/>
      <c r="C21" s="33"/>
      <c r="D21" s="32"/>
      <c r="E21" s="145" t="s">
        <v>33</v>
      </c>
      <c r="F21" s="146"/>
      <c r="G21" s="146"/>
      <c r="H21" s="146"/>
      <c r="I21" s="147"/>
      <c r="J21" s="34">
        <f>J14+J15+J16+J17+J18+J19+J20</f>
        <v>-865749.54</v>
      </c>
      <c r="K21" s="34">
        <f>K14+K15+K16+K17+K18+K20+K19</f>
        <v>10428700</v>
      </c>
      <c r="L21" s="34">
        <f>L14+L15+L16+L17+L18+L20+L19</f>
        <v>34250.460000000006</v>
      </c>
      <c r="M21" s="34">
        <f t="shared" ref="M21:W21" si="8">M14+M15+M16+M17+M18+M20+M19</f>
        <v>-900000</v>
      </c>
      <c r="N21" s="34">
        <f t="shared" si="8"/>
        <v>0</v>
      </c>
      <c r="O21" s="34">
        <f t="shared" si="8"/>
        <v>0</v>
      </c>
      <c r="P21" s="34">
        <f t="shared" si="8"/>
        <v>0</v>
      </c>
      <c r="Q21" s="34">
        <f t="shared" si="8"/>
        <v>0</v>
      </c>
      <c r="R21" s="34">
        <f t="shared" si="8"/>
        <v>0</v>
      </c>
      <c r="S21" s="34">
        <f t="shared" si="8"/>
        <v>0</v>
      </c>
      <c r="T21" s="34">
        <f t="shared" si="8"/>
        <v>0</v>
      </c>
      <c r="U21" s="34">
        <f t="shared" si="8"/>
        <v>0</v>
      </c>
      <c r="V21" s="34">
        <f t="shared" si="8"/>
        <v>0</v>
      </c>
      <c r="W21" s="34">
        <f t="shared" si="8"/>
        <v>0</v>
      </c>
      <c r="X21" s="29">
        <f t="shared" si="1"/>
        <v>9562950.4600000009</v>
      </c>
      <c r="Y21" s="39">
        <f t="shared" si="2"/>
        <v>-865749.53999999911</v>
      </c>
    </row>
    <row r="22" spans="1:25" s="86" customFormat="1" ht="32.25" customHeight="1">
      <c r="A22" s="84"/>
      <c r="B22" s="6"/>
      <c r="C22" s="8"/>
      <c r="D22" s="6"/>
      <c r="E22" s="85">
        <v>107</v>
      </c>
      <c r="F22" s="85">
        <v>650</v>
      </c>
      <c r="G22" s="87" t="s">
        <v>137</v>
      </c>
      <c r="H22" s="88">
        <v>244</v>
      </c>
      <c r="I22" s="88">
        <v>290</v>
      </c>
      <c r="J22" s="88">
        <v>244</v>
      </c>
      <c r="K22" s="39">
        <v>100000</v>
      </c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29">
        <f t="shared" si="1"/>
        <v>100000</v>
      </c>
      <c r="Y22" s="39">
        <f t="shared" si="2"/>
        <v>0</v>
      </c>
    </row>
    <row r="23" spans="1:25" s="30" customFormat="1" ht="32.25" customHeight="1">
      <c r="A23" s="26"/>
      <c r="B23" s="27"/>
      <c r="C23" s="28"/>
      <c r="D23" s="27"/>
      <c r="E23" s="145" t="s">
        <v>113</v>
      </c>
      <c r="F23" s="146"/>
      <c r="G23" s="146"/>
      <c r="H23" s="146"/>
      <c r="I23" s="147"/>
      <c r="J23" s="29"/>
      <c r="K23" s="114">
        <f t="shared" ref="K23:W23" si="9">K22</f>
        <v>100000</v>
      </c>
      <c r="L23" s="114">
        <f t="shared" si="9"/>
        <v>0</v>
      </c>
      <c r="M23" s="114">
        <f t="shared" si="9"/>
        <v>0</v>
      </c>
      <c r="N23" s="114">
        <f t="shared" si="9"/>
        <v>0</v>
      </c>
      <c r="O23" s="114">
        <f t="shared" si="9"/>
        <v>0</v>
      </c>
      <c r="P23" s="114">
        <f t="shared" si="9"/>
        <v>0</v>
      </c>
      <c r="Q23" s="114">
        <f t="shared" si="9"/>
        <v>0</v>
      </c>
      <c r="R23" s="114">
        <f t="shared" si="9"/>
        <v>0</v>
      </c>
      <c r="S23" s="114">
        <f>S22</f>
        <v>0</v>
      </c>
      <c r="T23" s="114">
        <f t="shared" si="9"/>
        <v>0</v>
      </c>
      <c r="U23" s="114">
        <f t="shared" si="9"/>
        <v>0</v>
      </c>
      <c r="V23" s="114">
        <f t="shared" si="9"/>
        <v>0</v>
      </c>
      <c r="W23" s="114">
        <f t="shared" si="9"/>
        <v>0</v>
      </c>
      <c r="X23" s="29">
        <f t="shared" si="1"/>
        <v>100000</v>
      </c>
      <c r="Y23" s="39">
        <f t="shared" si="2"/>
        <v>0</v>
      </c>
    </row>
    <row r="24" spans="1:25" ht="32.25" customHeight="1">
      <c r="A24" s="5"/>
      <c r="B24" s="6"/>
      <c r="C24" s="8"/>
      <c r="D24" s="6"/>
      <c r="E24" s="18">
        <v>111</v>
      </c>
      <c r="F24" s="19">
        <v>650</v>
      </c>
      <c r="G24" s="20">
        <v>6000705</v>
      </c>
      <c r="H24" s="19" t="s">
        <v>6</v>
      </c>
      <c r="I24" s="19">
        <v>290</v>
      </c>
      <c r="J24" s="7">
        <f>L24+M24+N24</f>
        <v>-6000</v>
      </c>
      <c r="K24" s="39">
        <v>150000</v>
      </c>
      <c r="L24" s="7"/>
      <c r="M24" s="7">
        <v>-6000</v>
      </c>
      <c r="N24" s="7"/>
      <c r="O24" s="7"/>
      <c r="P24" s="7"/>
      <c r="Q24" s="7"/>
      <c r="R24" s="7"/>
      <c r="S24" s="7"/>
      <c r="T24" s="7"/>
      <c r="U24" s="7"/>
      <c r="V24" s="7"/>
      <c r="W24" s="7"/>
      <c r="X24" s="29">
        <f t="shared" si="1"/>
        <v>144000</v>
      </c>
      <c r="Y24" s="39">
        <f t="shared" si="2"/>
        <v>-6000</v>
      </c>
    </row>
    <row r="25" spans="1:25" s="30" customFormat="1" ht="32.25" customHeight="1">
      <c r="A25" s="26"/>
      <c r="B25" s="27"/>
      <c r="C25" s="28"/>
      <c r="D25" s="27"/>
      <c r="E25" s="145" t="s">
        <v>34</v>
      </c>
      <c r="F25" s="146"/>
      <c r="G25" s="146"/>
      <c r="H25" s="146"/>
      <c r="I25" s="147"/>
      <c r="J25" s="29">
        <f>J24</f>
        <v>-6000</v>
      </c>
      <c r="K25" s="29">
        <f>K24</f>
        <v>150000</v>
      </c>
      <c r="L25" s="29">
        <f>L24</f>
        <v>0</v>
      </c>
      <c r="M25" s="29">
        <f t="shared" ref="M25:V25" si="10">M24</f>
        <v>-6000</v>
      </c>
      <c r="N25" s="29">
        <f t="shared" si="10"/>
        <v>0</v>
      </c>
      <c r="O25" s="29">
        <f t="shared" si="10"/>
        <v>0</v>
      </c>
      <c r="P25" s="29">
        <f t="shared" si="10"/>
        <v>0</v>
      </c>
      <c r="Q25" s="29">
        <f t="shared" si="10"/>
        <v>0</v>
      </c>
      <c r="R25" s="29">
        <f>R24</f>
        <v>0</v>
      </c>
      <c r="S25" s="29">
        <f t="shared" si="10"/>
        <v>0</v>
      </c>
      <c r="T25" s="29">
        <f t="shared" si="10"/>
        <v>0</v>
      </c>
      <c r="U25" s="29">
        <f t="shared" si="10"/>
        <v>0</v>
      </c>
      <c r="V25" s="29">
        <f t="shared" si="10"/>
        <v>0</v>
      </c>
      <c r="W25" s="29">
        <f>W24</f>
        <v>0</v>
      </c>
      <c r="X25" s="29">
        <f t="shared" si="1"/>
        <v>144000</v>
      </c>
      <c r="Y25" s="39">
        <f t="shared" si="2"/>
        <v>-6000</v>
      </c>
    </row>
    <row r="26" spans="1:25" ht="32.25" customHeight="1">
      <c r="A26" s="5"/>
      <c r="B26" s="6"/>
      <c r="C26" s="8"/>
      <c r="D26" s="6"/>
      <c r="E26" s="18">
        <v>113</v>
      </c>
      <c r="F26" s="19">
        <v>650</v>
      </c>
      <c r="G26" s="20">
        <v>6000240</v>
      </c>
      <c r="H26" s="19" t="s">
        <v>1</v>
      </c>
      <c r="I26" s="19">
        <v>212</v>
      </c>
      <c r="J26" s="7">
        <f>L26+M26+N26</f>
        <v>0</v>
      </c>
      <c r="K26" s="39">
        <v>103200</v>
      </c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29">
        <f t="shared" si="1"/>
        <v>103200</v>
      </c>
      <c r="Y26" s="39">
        <f t="shared" si="2"/>
        <v>0</v>
      </c>
    </row>
    <row r="27" spans="1:25" ht="32.25" customHeight="1">
      <c r="A27" s="5"/>
      <c r="B27" s="6"/>
      <c r="C27" s="8"/>
      <c r="D27" s="6"/>
      <c r="E27" s="18">
        <v>113</v>
      </c>
      <c r="F27" s="19">
        <v>650</v>
      </c>
      <c r="G27" s="20">
        <v>6000240</v>
      </c>
      <c r="H27" s="19" t="s">
        <v>0</v>
      </c>
      <c r="I27" s="19">
        <v>221</v>
      </c>
      <c r="J27" s="7">
        <f t="shared" ref="J27:J36" si="11">L27+M27+N27</f>
        <v>0</v>
      </c>
      <c r="K27" s="39">
        <v>5000</v>
      </c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29">
        <f t="shared" si="1"/>
        <v>5000</v>
      </c>
      <c r="Y27" s="39">
        <f t="shared" si="2"/>
        <v>0</v>
      </c>
    </row>
    <row r="28" spans="1:25" ht="32.25" customHeight="1">
      <c r="A28" s="5"/>
      <c r="B28" s="6"/>
      <c r="C28" s="8"/>
      <c r="D28" s="6"/>
      <c r="E28" s="18">
        <v>113</v>
      </c>
      <c r="F28" s="19">
        <v>650</v>
      </c>
      <c r="G28" s="20">
        <v>6000240</v>
      </c>
      <c r="H28" s="19" t="s">
        <v>0</v>
      </c>
      <c r="I28" s="19">
        <v>222</v>
      </c>
      <c r="J28" s="7">
        <f t="shared" si="11"/>
        <v>0</v>
      </c>
      <c r="K28" s="39">
        <v>10000</v>
      </c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29">
        <f t="shared" si="1"/>
        <v>10000</v>
      </c>
      <c r="Y28" s="39">
        <f t="shared" si="2"/>
        <v>0</v>
      </c>
    </row>
    <row r="29" spans="1:25" ht="32.25" customHeight="1">
      <c r="A29" s="5"/>
      <c r="B29" s="6"/>
      <c r="C29" s="8"/>
      <c r="D29" s="6"/>
      <c r="E29" s="18">
        <v>113</v>
      </c>
      <c r="F29" s="19">
        <v>650</v>
      </c>
      <c r="G29" s="20">
        <v>6000240</v>
      </c>
      <c r="H29" s="19" t="s">
        <v>0</v>
      </c>
      <c r="I29" s="19">
        <v>223</v>
      </c>
      <c r="J29" s="7">
        <f t="shared" si="11"/>
        <v>300000</v>
      </c>
      <c r="K29" s="39">
        <v>300000</v>
      </c>
      <c r="L29" s="7"/>
      <c r="M29" s="7">
        <v>300000</v>
      </c>
      <c r="N29" s="7"/>
      <c r="O29" s="7"/>
      <c r="P29" s="7"/>
      <c r="Q29" s="7"/>
      <c r="R29" s="7"/>
      <c r="S29" s="7"/>
      <c r="T29" s="7"/>
      <c r="U29" s="7"/>
      <c r="V29" s="7"/>
      <c r="W29" s="7"/>
      <c r="X29" s="29">
        <f t="shared" si="1"/>
        <v>600000</v>
      </c>
      <c r="Y29" s="39">
        <f t="shared" si="2"/>
        <v>300000</v>
      </c>
    </row>
    <row r="30" spans="1:25" ht="32.25" customHeight="1">
      <c r="A30" s="5"/>
      <c r="B30" s="6"/>
      <c r="C30" s="8"/>
      <c r="D30" s="6"/>
      <c r="E30" s="18">
        <v>113</v>
      </c>
      <c r="F30" s="19">
        <v>650</v>
      </c>
      <c r="G30" s="20">
        <v>6000240</v>
      </c>
      <c r="H30" s="19" t="s">
        <v>0</v>
      </c>
      <c r="I30" s="19">
        <v>225</v>
      </c>
      <c r="J30" s="7">
        <f t="shared" si="11"/>
        <v>0</v>
      </c>
      <c r="K30" s="39">
        <v>80000</v>
      </c>
      <c r="L30" s="7"/>
      <c r="M30" s="7"/>
      <c r="N30" s="7"/>
      <c r="O30" s="7">
        <v>14072.8</v>
      </c>
      <c r="P30" s="7"/>
      <c r="Q30" s="7"/>
      <c r="R30" s="7"/>
      <c r="S30" s="7"/>
      <c r="T30" s="7"/>
      <c r="U30" s="7"/>
      <c r="V30" s="7"/>
      <c r="W30" s="7"/>
      <c r="X30" s="29">
        <f t="shared" si="1"/>
        <v>94072.8</v>
      </c>
      <c r="Y30" s="39">
        <f t="shared" si="2"/>
        <v>14072.800000000003</v>
      </c>
    </row>
    <row r="31" spans="1:25" ht="32.25" customHeight="1">
      <c r="A31" s="5"/>
      <c r="B31" s="6"/>
      <c r="C31" s="8"/>
      <c r="D31" s="6"/>
      <c r="E31" s="18">
        <v>113</v>
      </c>
      <c r="F31" s="19">
        <v>650</v>
      </c>
      <c r="G31" s="20">
        <v>6000240</v>
      </c>
      <c r="H31" s="19" t="s">
        <v>0</v>
      </c>
      <c r="I31" s="19">
        <v>226</v>
      </c>
      <c r="J31" s="7">
        <f t="shared" si="11"/>
        <v>0</v>
      </c>
      <c r="K31" s="39">
        <v>100000</v>
      </c>
      <c r="L31" s="7"/>
      <c r="M31" s="7"/>
      <c r="N31" s="7"/>
      <c r="O31" s="7">
        <v>30404.2</v>
      </c>
      <c r="P31" s="7"/>
      <c r="Q31" s="7"/>
      <c r="R31" s="7"/>
      <c r="S31" s="7"/>
      <c r="T31" s="7"/>
      <c r="U31" s="7"/>
      <c r="V31" s="7"/>
      <c r="W31" s="7"/>
      <c r="X31" s="29">
        <f t="shared" si="1"/>
        <v>130404.2</v>
      </c>
      <c r="Y31" s="39">
        <f t="shared" si="2"/>
        <v>30404.199999999997</v>
      </c>
    </row>
    <row r="32" spans="1:25" ht="32.25" customHeight="1">
      <c r="A32" s="5"/>
      <c r="B32" s="6"/>
      <c r="C32" s="8"/>
      <c r="D32" s="6"/>
      <c r="E32" s="18">
        <v>113</v>
      </c>
      <c r="F32" s="19">
        <v>650</v>
      </c>
      <c r="G32" s="20">
        <v>6000240</v>
      </c>
      <c r="H32" s="19" t="s">
        <v>0</v>
      </c>
      <c r="I32" s="19">
        <v>310</v>
      </c>
      <c r="J32" s="7">
        <f t="shared" si="11"/>
        <v>0</v>
      </c>
      <c r="K32" s="39">
        <v>0</v>
      </c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29">
        <f t="shared" si="1"/>
        <v>0</v>
      </c>
      <c r="Y32" s="39">
        <f t="shared" si="2"/>
        <v>0</v>
      </c>
    </row>
    <row r="33" spans="1:25" ht="32.25" customHeight="1">
      <c r="A33" s="5"/>
      <c r="B33" s="6"/>
      <c r="C33" s="8"/>
      <c r="D33" s="6"/>
      <c r="E33" s="18">
        <v>113</v>
      </c>
      <c r="F33" s="19">
        <v>650</v>
      </c>
      <c r="G33" s="20">
        <v>6000240</v>
      </c>
      <c r="H33" s="19" t="s">
        <v>0</v>
      </c>
      <c r="I33" s="19">
        <v>340</v>
      </c>
      <c r="J33" s="7">
        <f t="shared" si="11"/>
        <v>0</v>
      </c>
      <c r="K33" s="39">
        <v>250000</v>
      </c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29">
        <f t="shared" si="1"/>
        <v>250000</v>
      </c>
      <c r="Y33" s="39">
        <f t="shared" si="2"/>
        <v>0</v>
      </c>
    </row>
    <row r="34" spans="1:25" ht="32.25" customHeight="1">
      <c r="A34" s="5"/>
      <c r="B34" s="6"/>
      <c r="C34" s="8"/>
      <c r="D34" s="6"/>
      <c r="E34" s="18">
        <v>113</v>
      </c>
      <c r="F34" s="19">
        <v>650</v>
      </c>
      <c r="G34" s="20">
        <v>6000240</v>
      </c>
      <c r="H34" s="19" t="s">
        <v>8</v>
      </c>
      <c r="I34" s="19">
        <v>290</v>
      </c>
      <c r="J34" s="7">
        <f t="shared" si="11"/>
        <v>0</v>
      </c>
      <c r="K34" s="39">
        <v>30000</v>
      </c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29">
        <f t="shared" si="1"/>
        <v>30000</v>
      </c>
      <c r="Y34" s="39">
        <f t="shared" si="2"/>
        <v>0</v>
      </c>
    </row>
    <row r="35" spans="1:25" ht="2.25" customHeight="1">
      <c r="A35" s="5"/>
      <c r="B35" s="6"/>
      <c r="C35" s="8"/>
      <c r="D35" s="6"/>
      <c r="E35" s="18">
        <v>113</v>
      </c>
      <c r="F35" s="19">
        <v>650</v>
      </c>
      <c r="G35" s="20">
        <v>6000240</v>
      </c>
      <c r="H35" s="19" t="s">
        <v>11</v>
      </c>
      <c r="I35" s="19">
        <v>290</v>
      </c>
      <c r="J35" s="7">
        <f t="shared" si="11"/>
        <v>0</v>
      </c>
      <c r="K35" s="39">
        <f t="shared" si="7"/>
        <v>0</v>
      </c>
      <c r="L35" s="7"/>
      <c r="M35" s="7"/>
      <c r="N35" s="7"/>
      <c r="O35" s="7"/>
      <c r="P35" s="7"/>
      <c r="Q35" s="37"/>
      <c r="R35" s="7"/>
      <c r="S35" s="7"/>
      <c r="T35" s="7"/>
      <c r="U35" s="7"/>
      <c r="V35" s="7"/>
      <c r="W35" s="7"/>
      <c r="X35" s="29">
        <f t="shared" si="1"/>
        <v>0</v>
      </c>
      <c r="Y35" s="39">
        <f t="shared" si="2"/>
        <v>0</v>
      </c>
    </row>
    <row r="36" spans="1:25" ht="21.75" customHeight="1">
      <c r="A36" s="5"/>
      <c r="B36" s="6"/>
      <c r="C36" s="8"/>
      <c r="D36" s="6"/>
      <c r="E36" s="18">
        <v>113</v>
      </c>
      <c r="F36" s="19">
        <v>650</v>
      </c>
      <c r="G36" s="20">
        <v>6000204</v>
      </c>
      <c r="H36" s="19" t="s">
        <v>4</v>
      </c>
      <c r="I36" s="19">
        <v>251</v>
      </c>
      <c r="J36" s="7">
        <f t="shared" si="11"/>
        <v>13430</v>
      </c>
      <c r="K36" s="39">
        <v>0</v>
      </c>
      <c r="L36" s="7">
        <v>13430</v>
      </c>
      <c r="M36" s="7"/>
      <c r="N36" s="7"/>
      <c r="O36" s="7"/>
      <c r="P36" s="7"/>
      <c r="Q36" s="37"/>
      <c r="R36" s="7"/>
      <c r="S36" s="7"/>
      <c r="T36" s="7"/>
      <c r="U36" s="7"/>
      <c r="V36" s="7"/>
      <c r="W36" s="7"/>
      <c r="X36" s="29">
        <f t="shared" si="1"/>
        <v>13430</v>
      </c>
      <c r="Y36" s="39">
        <f t="shared" si="2"/>
        <v>13430</v>
      </c>
    </row>
    <row r="37" spans="1:25" s="30" customFormat="1" ht="32.25" customHeight="1">
      <c r="A37" s="26"/>
      <c r="B37" s="27"/>
      <c r="C37" s="28"/>
      <c r="D37" s="27"/>
      <c r="E37" s="145" t="s">
        <v>35</v>
      </c>
      <c r="F37" s="146"/>
      <c r="G37" s="146"/>
      <c r="H37" s="146"/>
      <c r="I37" s="147"/>
      <c r="J37" s="29">
        <f>J26+J27+J28+J29+J30+J31+J32+J33+J34+J35+J36</f>
        <v>313430</v>
      </c>
      <c r="K37" s="29">
        <f>K26+K27+K28+K29+K30+K31+K32+K33+K34+K35+K36</f>
        <v>878200</v>
      </c>
      <c r="L37" s="29">
        <f>L26+L27+L28+L29+L30+L31+L32+L33+L34+L35+L36</f>
        <v>13430</v>
      </c>
      <c r="M37" s="29">
        <f t="shared" ref="M37:W37" si="12">M26+M27+M28+M29+M30+M31+M32+M33+M34+M35+M36</f>
        <v>300000</v>
      </c>
      <c r="N37" s="29">
        <f t="shared" si="12"/>
        <v>0</v>
      </c>
      <c r="O37" s="29">
        <f t="shared" si="12"/>
        <v>44477</v>
      </c>
      <c r="P37" s="29">
        <f t="shared" si="12"/>
        <v>0</v>
      </c>
      <c r="Q37" s="29">
        <f t="shared" si="12"/>
        <v>0</v>
      </c>
      <c r="R37" s="29">
        <f t="shared" si="12"/>
        <v>0</v>
      </c>
      <c r="S37" s="29">
        <f t="shared" si="12"/>
        <v>0</v>
      </c>
      <c r="T37" s="29">
        <f t="shared" si="12"/>
        <v>0</v>
      </c>
      <c r="U37" s="29">
        <f t="shared" si="12"/>
        <v>0</v>
      </c>
      <c r="V37" s="29">
        <f t="shared" si="12"/>
        <v>0</v>
      </c>
      <c r="W37" s="29">
        <f t="shared" si="12"/>
        <v>0</v>
      </c>
      <c r="X37" s="29">
        <f t="shared" si="1"/>
        <v>1236107</v>
      </c>
      <c r="Y37" s="39">
        <f t="shared" si="2"/>
        <v>357907</v>
      </c>
    </row>
    <row r="38" spans="1:25" ht="32.25" customHeight="1">
      <c r="A38" s="5"/>
      <c r="B38" s="6"/>
      <c r="C38" s="8"/>
      <c r="D38" s="6"/>
      <c r="E38" s="18">
        <v>203</v>
      </c>
      <c r="F38" s="19">
        <v>650</v>
      </c>
      <c r="G38" s="20">
        <v>6005118</v>
      </c>
      <c r="H38" s="19" t="s">
        <v>10</v>
      </c>
      <c r="I38" s="19">
        <v>211</v>
      </c>
      <c r="J38" s="7">
        <f>L38+M38+N38</f>
        <v>0</v>
      </c>
      <c r="K38" s="39">
        <v>281900</v>
      </c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29">
        <f t="shared" si="1"/>
        <v>281900</v>
      </c>
      <c r="Y38" s="39">
        <f t="shared" si="2"/>
        <v>0</v>
      </c>
    </row>
    <row r="39" spans="1:25" ht="32.25" customHeight="1">
      <c r="A39" s="5"/>
      <c r="B39" s="6"/>
      <c r="C39" s="8"/>
      <c r="D39" s="6"/>
      <c r="E39" s="18">
        <v>203</v>
      </c>
      <c r="F39" s="19">
        <v>650</v>
      </c>
      <c r="G39" s="20">
        <v>6005118</v>
      </c>
      <c r="H39" s="19" t="s">
        <v>10</v>
      </c>
      <c r="I39" s="19">
        <v>213</v>
      </c>
      <c r="J39" s="7">
        <f t="shared" ref="J39:J42" si="13">L39+M39+N39</f>
        <v>0</v>
      </c>
      <c r="K39" s="39">
        <v>85100</v>
      </c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29">
        <f t="shared" si="1"/>
        <v>85100</v>
      </c>
      <c r="Y39" s="39">
        <f t="shared" si="2"/>
        <v>0</v>
      </c>
    </row>
    <row r="40" spans="1:25" ht="32.25" customHeight="1">
      <c r="A40" s="5"/>
      <c r="B40" s="6"/>
      <c r="C40" s="8"/>
      <c r="D40" s="6"/>
      <c r="E40" s="18">
        <v>203</v>
      </c>
      <c r="F40" s="19">
        <v>650</v>
      </c>
      <c r="G40" s="20">
        <v>6005118</v>
      </c>
      <c r="H40" s="19" t="s">
        <v>2</v>
      </c>
      <c r="I40" s="19">
        <v>221</v>
      </c>
      <c r="J40" s="7">
        <f t="shared" si="13"/>
        <v>0</v>
      </c>
      <c r="K40" s="39">
        <v>10000</v>
      </c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29">
        <f t="shared" si="1"/>
        <v>10000</v>
      </c>
      <c r="Y40" s="39">
        <f t="shared" si="2"/>
        <v>0</v>
      </c>
    </row>
    <row r="41" spans="1:25" ht="32.25" customHeight="1">
      <c r="A41" s="5"/>
      <c r="B41" s="6"/>
      <c r="C41" s="8"/>
      <c r="D41" s="6"/>
      <c r="E41" s="18">
        <v>203</v>
      </c>
      <c r="F41" s="19">
        <v>650</v>
      </c>
      <c r="G41" s="20">
        <v>6005118</v>
      </c>
      <c r="H41" s="19">
        <v>122</v>
      </c>
      <c r="I41" s="19">
        <v>222</v>
      </c>
      <c r="J41" s="7">
        <f t="shared" si="13"/>
        <v>0</v>
      </c>
      <c r="K41" s="39">
        <v>3000</v>
      </c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29">
        <f t="shared" si="1"/>
        <v>3000</v>
      </c>
      <c r="Y41" s="39">
        <f t="shared" si="2"/>
        <v>0</v>
      </c>
    </row>
    <row r="42" spans="1:25" ht="32.25" customHeight="1">
      <c r="A42" s="5"/>
      <c r="B42" s="6"/>
      <c r="C42" s="8"/>
      <c r="D42" s="6"/>
      <c r="E42" s="18">
        <v>203</v>
      </c>
      <c r="F42" s="19">
        <v>650</v>
      </c>
      <c r="G42" s="20">
        <v>6005118</v>
      </c>
      <c r="H42" s="19" t="s">
        <v>0</v>
      </c>
      <c r="I42" s="19">
        <v>340</v>
      </c>
      <c r="J42" s="7">
        <f t="shared" si="13"/>
        <v>0</v>
      </c>
      <c r="K42" s="39">
        <v>10000</v>
      </c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29">
        <f t="shared" si="1"/>
        <v>10000</v>
      </c>
      <c r="Y42" s="39">
        <f t="shared" si="2"/>
        <v>0</v>
      </c>
    </row>
    <row r="43" spans="1:25" s="30" customFormat="1" ht="32.25" customHeight="1">
      <c r="A43" s="26"/>
      <c r="B43" s="27"/>
      <c r="C43" s="28"/>
      <c r="D43" s="27"/>
      <c r="E43" s="145" t="s">
        <v>36</v>
      </c>
      <c r="F43" s="146"/>
      <c r="G43" s="146"/>
      <c r="H43" s="146"/>
      <c r="I43" s="147"/>
      <c r="J43" s="29">
        <f>J38+J39+J40+J41+J42</f>
        <v>0</v>
      </c>
      <c r="K43" s="29">
        <f>K38+K39+K40+K41+K42</f>
        <v>390000</v>
      </c>
      <c r="L43" s="29">
        <f>L38+L39+L40+L41+L42</f>
        <v>0</v>
      </c>
      <c r="M43" s="29">
        <f t="shared" ref="M43:W43" si="14">M38+M39+M40+M41+M42</f>
        <v>0</v>
      </c>
      <c r="N43" s="29">
        <f t="shared" si="14"/>
        <v>0</v>
      </c>
      <c r="O43" s="29">
        <f t="shared" si="14"/>
        <v>0</v>
      </c>
      <c r="P43" s="29">
        <f t="shared" si="14"/>
        <v>0</v>
      </c>
      <c r="Q43" s="29">
        <f t="shared" si="14"/>
        <v>0</v>
      </c>
      <c r="R43" s="29">
        <f t="shared" si="14"/>
        <v>0</v>
      </c>
      <c r="S43" s="29">
        <f t="shared" si="14"/>
        <v>0</v>
      </c>
      <c r="T43" s="29">
        <f t="shared" si="14"/>
        <v>0</v>
      </c>
      <c r="U43" s="29">
        <f t="shared" si="14"/>
        <v>0</v>
      </c>
      <c r="V43" s="29">
        <f t="shared" si="14"/>
        <v>0</v>
      </c>
      <c r="W43" s="29">
        <f t="shared" si="14"/>
        <v>0</v>
      </c>
      <c r="X43" s="29">
        <f t="shared" si="1"/>
        <v>390000</v>
      </c>
      <c r="Y43" s="39">
        <f t="shared" si="2"/>
        <v>0</v>
      </c>
    </row>
    <row r="44" spans="1:25" ht="32.25" customHeight="1">
      <c r="A44" s="5"/>
      <c r="B44" s="6"/>
      <c r="C44" s="8"/>
      <c r="D44" s="6"/>
      <c r="E44" s="18">
        <v>304</v>
      </c>
      <c r="F44" s="19">
        <v>650</v>
      </c>
      <c r="G44" s="20">
        <v>6005119</v>
      </c>
      <c r="H44" s="19" t="s">
        <v>10</v>
      </c>
      <c r="I44" s="19">
        <v>211</v>
      </c>
      <c r="J44" s="7">
        <f>L44+M44+N44</f>
        <v>-55500</v>
      </c>
      <c r="K44" s="39">
        <v>55500</v>
      </c>
      <c r="L44" s="7"/>
      <c r="M44" s="7">
        <v>-55500</v>
      </c>
      <c r="N44" s="7"/>
      <c r="O44" s="7"/>
      <c r="P44" s="7"/>
      <c r="Q44" s="7"/>
      <c r="R44" s="7"/>
      <c r="S44" s="7"/>
      <c r="T44" s="7"/>
      <c r="U44" s="7"/>
      <c r="V44" s="7"/>
      <c r="W44" s="7"/>
      <c r="X44" s="29">
        <f t="shared" si="1"/>
        <v>0</v>
      </c>
      <c r="Y44" s="39">
        <f t="shared" si="2"/>
        <v>-55500</v>
      </c>
    </row>
    <row r="45" spans="1:25" ht="32.25" customHeight="1">
      <c r="A45" s="5"/>
      <c r="B45" s="6"/>
      <c r="C45" s="8"/>
      <c r="D45" s="6"/>
      <c r="E45" s="18">
        <v>304</v>
      </c>
      <c r="F45" s="19">
        <v>650</v>
      </c>
      <c r="G45" s="20">
        <v>6005119</v>
      </c>
      <c r="H45" s="19" t="s">
        <v>10</v>
      </c>
      <c r="I45" s="19">
        <v>213</v>
      </c>
      <c r="J45" s="7">
        <f t="shared" ref="J45:J53" si="15">L45+M45+N45</f>
        <v>-18500</v>
      </c>
      <c r="K45" s="39">
        <v>18500</v>
      </c>
      <c r="L45" s="7"/>
      <c r="M45" s="7">
        <v>-18500</v>
      </c>
      <c r="N45" s="7"/>
      <c r="O45" s="7"/>
      <c r="P45" s="7"/>
      <c r="Q45" s="7"/>
      <c r="R45" s="7"/>
      <c r="S45" s="7"/>
      <c r="T45" s="7"/>
      <c r="U45" s="7"/>
      <c r="V45" s="7"/>
      <c r="W45" s="7"/>
      <c r="X45" s="29">
        <f t="shared" si="1"/>
        <v>0</v>
      </c>
      <c r="Y45" s="39">
        <f t="shared" si="2"/>
        <v>-18500</v>
      </c>
    </row>
    <row r="46" spans="1:25" ht="32.25" customHeight="1">
      <c r="A46" s="5"/>
      <c r="B46" s="6"/>
      <c r="C46" s="8"/>
      <c r="D46" s="6"/>
      <c r="E46" s="18">
        <v>304</v>
      </c>
      <c r="F46" s="19">
        <v>650</v>
      </c>
      <c r="G46" s="20">
        <v>6005119</v>
      </c>
      <c r="H46" s="19" t="s">
        <v>2</v>
      </c>
      <c r="I46" s="19">
        <v>221</v>
      </c>
      <c r="J46" s="7">
        <f t="shared" si="15"/>
        <v>-10000</v>
      </c>
      <c r="K46" s="39">
        <v>10000</v>
      </c>
      <c r="L46" s="7"/>
      <c r="M46" s="7">
        <v>-10000</v>
      </c>
      <c r="N46" s="7"/>
      <c r="O46" s="7"/>
      <c r="P46" s="7"/>
      <c r="Q46" s="7"/>
      <c r="R46" s="7"/>
      <c r="S46" s="7"/>
      <c r="T46" s="7"/>
      <c r="U46" s="7"/>
      <c r="V46" s="7"/>
      <c r="W46" s="7"/>
      <c r="X46" s="29">
        <f t="shared" si="1"/>
        <v>0</v>
      </c>
      <c r="Y46" s="39">
        <f t="shared" si="2"/>
        <v>-10000</v>
      </c>
    </row>
    <row r="47" spans="1:25" ht="32.25" customHeight="1">
      <c r="A47" s="5"/>
      <c r="B47" s="6"/>
      <c r="C47" s="8"/>
      <c r="D47" s="6"/>
      <c r="E47" s="18">
        <v>304</v>
      </c>
      <c r="F47" s="19">
        <v>650</v>
      </c>
      <c r="G47" s="20">
        <v>6005119</v>
      </c>
      <c r="H47" s="19" t="s">
        <v>1</v>
      </c>
      <c r="I47" s="19">
        <v>222</v>
      </c>
      <c r="J47" s="7">
        <f t="shared" si="15"/>
        <v>-6000</v>
      </c>
      <c r="K47" s="39">
        <v>6000</v>
      </c>
      <c r="L47" s="7"/>
      <c r="M47" s="7">
        <v>-6000</v>
      </c>
      <c r="N47" s="7"/>
      <c r="O47" s="7"/>
      <c r="P47" s="7"/>
      <c r="Q47" s="7"/>
      <c r="R47" s="7"/>
      <c r="S47" s="7"/>
      <c r="T47" s="7"/>
      <c r="U47" s="7"/>
      <c r="V47" s="7"/>
      <c r="W47" s="7"/>
      <c r="X47" s="29">
        <f t="shared" si="1"/>
        <v>0</v>
      </c>
      <c r="Y47" s="39">
        <f t="shared" si="2"/>
        <v>-6000</v>
      </c>
    </row>
    <row r="48" spans="1:25" ht="32.25" customHeight="1">
      <c r="A48" s="5"/>
      <c r="B48" s="6"/>
      <c r="C48" s="8"/>
      <c r="D48" s="6"/>
      <c r="E48" s="18">
        <v>304</v>
      </c>
      <c r="F48" s="19">
        <v>650</v>
      </c>
      <c r="G48" s="20">
        <v>6005119</v>
      </c>
      <c r="H48" s="19" t="s">
        <v>0</v>
      </c>
      <c r="I48" s="19">
        <v>340</v>
      </c>
      <c r="J48" s="7">
        <f t="shared" si="15"/>
        <v>-5000</v>
      </c>
      <c r="K48" s="39">
        <v>5000</v>
      </c>
      <c r="L48" s="7"/>
      <c r="M48" s="7">
        <v>-5000</v>
      </c>
      <c r="N48" s="7"/>
      <c r="O48" s="7"/>
      <c r="P48" s="7"/>
      <c r="Q48" s="7"/>
      <c r="R48" s="7"/>
      <c r="S48" s="7"/>
      <c r="T48" s="7"/>
      <c r="U48" s="7"/>
      <c r="V48" s="7"/>
      <c r="W48" s="7"/>
      <c r="X48" s="29">
        <f t="shared" si="1"/>
        <v>0</v>
      </c>
      <c r="Y48" s="39">
        <f t="shared" si="2"/>
        <v>-5000</v>
      </c>
    </row>
    <row r="49" spans="1:25" ht="32.25" customHeight="1">
      <c r="A49" s="5"/>
      <c r="B49" s="6"/>
      <c r="C49" s="8"/>
      <c r="D49" s="6"/>
      <c r="E49" s="18">
        <v>304</v>
      </c>
      <c r="F49" s="19">
        <v>650</v>
      </c>
      <c r="G49" s="20">
        <v>6005930</v>
      </c>
      <c r="H49" s="19" t="s">
        <v>10</v>
      </c>
      <c r="I49" s="19">
        <v>211</v>
      </c>
      <c r="J49" s="7">
        <f t="shared" si="15"/>
        <v>55500</v>
      </c>
      <c r="K49" s="39"/>
      <c r="L49" s="7"/>
      <c r="M49" s="7">
        <v>55500</v>
      </c>
      <c r="N49" s="7"/>
      <c r="O49" s="7"/>
      <c r="P49" s="7"/>
      <c r="Q49" s="7"/>
      <c r="R49" s="7"/>
      <c r="S49" s="7"/>
      <c r="T49" s="7"/>
      <c r="U49" s="7"/>
      <c r="V49" s="7"/>
      <c r="W49" s="7"/>
      <c r="X49" s="29">
        <f t="shared" si="1"/>
        <v>55500</v>
      </c>
      <c r="Y49" s="39"/>
    </row>
    <row r="50" spans="1:25" ht="32.25" customHeight="1">
      <c r="A50" s="5"/>
      <c r="B50" s="6"/>
      <c r="C50" s="8"/>
      <c r="D50" s="6"/>
      <c r="E50" s="18">
        <v>304</v>
      </c>
      <c r="F50" s="19">
        <v>650</v>
      </c>
      <c r="G50" s="20">
        <v>6005930</v>
      </c>
      <c r="H50" s="19" t="s">
        <v>10</v>
      </c>
      <c r="I50" s="19">
        <v>213</v>
      </c>
      <c r="J50" s="7">
        <f t="shared" si="15"/>
        <v>18500</v>
      </c>
      <c r="K50" s="39"/>
      <c r="L50" s="7"/>
      <c r="M50" s="7">
        <v>18500</v>
      </c>
      <c r="N50" s="7"/>
      <c r="O50" s="7"/>
      <c r="P50" s="7"/>
      <c r="Q50" s="7"/>
      <c r="R50" s="7"/>
      <c r="S50" s="7"/>
      <c r="T50" s="7"/>
      <c r="U50" s="7"/>
      <c r="V50" s="7"/>
      <c r="W50" s="7"/>
      <c r="X50" s="29">
        <f t="shared" si="1"/>
        <v>18500</v>
      </c>
      <c r="Y50" s="39"/>
    </row>
    <row r="51" spans="1:25" ht="32.25" customHeight="1">
      <c r="A51" s="5"/>
      <c r="B51" s="6"/>
      <c r="C51" s="8"/>
      <c r="D51" s="6"/>
      <c r="E51" s="18">
        <v>304</v>
      </c>
      <c r="F51" s="19">
        <v>650</v>
      </c>
      <c r="G51" s="20">
        <v>6005930</v>
      </c>
      <c r="H51" s="19" t="s">
        <v>2</v>
      </c>
      <c r="I51" s="19">
        <v>221</v>
      </c>
      <c r="J51" s="7">
        <f t="shared" si="15"/>
        <v>10000</v>
      </c>
      <c r="K51" s="39"/>
      <c r="L51" s="7"/>
      <c r="M51" s="7">
        <v>10000</v>
      </c>
      <c r="N51" s="7"/>
      <c r="O51" s="7"/>
      <c r="P51" s="7"/>
      <c r="Q51" s="7"/>
      <c r="R51" s="7"/>
      <c r="S51" s="7"/>
      <c r="T51" s="7"/>
      <c r="U51" s="7"/>
      <c r="V51" s="7"/>
      <c r="W51" s="7"/>
      <c r="X51" s="29">
        <f t="shared" si="1"/>
        <v>10000</v>
      </c>
      <c r="Y51" s="39"/>
    </row>
    <row r="52" spans="1:25" ht="32.25" customHeight="1">
      <c r="A52" s="5"/>
      <c r="B52" s="6"/>
      <c r="C52" s="8"/>
      <c r="D52" s="6"/>
      <c r="E52" s="18">
        <v>304</v>
      </c>
      <c r="F52" s="19">
        <v>650</v>
      </c>
      <c r="G52" s="20">
        <v>6005930</v>
      </c>
      <c r="H52" s="19" t="s">
        <v>1</v>
      </c>
      <c r="I52" s="19">
        <v>222</v>
      </c>
      <c r="J52" s="7">
        <f t="shared" si="15"/>
        <v>6000</v>
      </c>
      <c r="K52" s="39"/>
      <c r="L52" s="7"/>
      <c r="M52" s="7">
        <v>6000</v>
      </c>
      <c r="N52" s="7"/>
      <c r="O52" s="7"/>
      <c r="P52" s="7"/>
      <c r="Q52" s="7"/>
      <c r="R52" s="7"/>
      <c r="S52" s="7"/>
      <c r="T52" s="7"/>
      <c r="U52" s="7"/>
      <c r="V52" s="7"/>
      <c r="W52" s="7"/>
      <c r="X52" s="29">
        <f t="shared" si="1"/>
        <v>6000</v>
      </c>
      <c r="Y52" s="39"/>
    </row>
    <row r="53" spans="1:25" ht="32.25" customHeight="1">
      <c r="A53" s="5"/>
      <c r="B53" s="6"/>
      <c r="C53" s="8"/>
      <c r="D53" s="6"/>
      <c r="E53" s="18">
        <v>304</v>
      </c>
      <c r="F53" s="19">
        <v>650</v>
      </c>
      <c r="G53" s="20">
        <v>6005930</v>
      </c>
      <c r="H53" s="19" t="s">
        <v>0</v>
      </c>
      <c r="I53" s="19">
        <v>340</v>
      </c>
      <c r="J53" s="7">
        <f t="shared" si="15"/>
        <v>5000</v>
      </c>
      <c r="K53" s="39"/>
      <c r="L53" s="7"/>
      <c r="M53" s="7">
        <v>5000</v>
      </c>
      <c r="N53" s="7"/>
      <c r="O53" s="7"/>
      <c r="P53" s="7"/>
      <c r="Q53" s="7"/>
      <c r="R53" s="7"/>
      <c r="S53" s="7"/>
      <c r="T53" s="7"/>
      <c r="U53" s="7"/>
      <c r="V53" s="7"/>
      <c r="W53" s="7"/>
      <c r="X53" s="29">
        <f t="shared" si="1"/>
        <v>5000</v>
      </c>
      <c r="Y53" s="39"/>
    </row>
    <row r="54" spans="1:25" s="90" customFormat="1" ht="32.25" customHeight="1">
      <c r="A54" s="124"/>
      <c r="B54" s="125"/>
      <c r="C54" s="126"/>
      <c r="D54" s="125"/>
      <c r="E54" s="154" t="s">
        <v>42</v>
      </c>
      <c r="F54" s="155"/>
      <c r="G54" s="155"/>
      <c r="H54" s="155"/>
      <c r="I54" s="156"/>
      <c r="J54" s="127">
        <f>J44+J45+J46+J47+J48</f>
        <v>-95000</v>
      </c>
      <c r="K54" s="127">
        <f t="shared" ref="K54:L54" si="16">K44+K45+K46+K47+K48+K49+K50+K51+K52+K53</f>
        <v>95000</v>
      </c>
      <c r="L54" s="127">
        <f t="shared" si="16"/>
        <v>0</v>
      </c>
      <c r="M54" s="127">
        <f>M44+M45+M46+M47+M48+M49+M50+M51+M52+M53</f>
        <v>0</v>
      </c>
      <c r="N54" s="127">
        <f t="shared" ref="N54:X54" si="17">N44+N45+N46+N47+N48+N49+N50+N51+N52+N53</f>
        <v>0</v>
      </c>
      <c r="O54" s="127">
        <f t="shared" si="17"/>
        <v>0</v>
      </c>
      <c r="P54" s="127">
        <f t="shared" si="17"/>
        <v>0</v>
      </c>
      <c r="Q54" s="127">
        <f t="shared" si="17"/>
        <v>0</v>
      </c>
      <c r="R54" s="127">
        <f t="shared" si="17"/>
        <v>0</v>
      </c>
      <c r="S54" s="127">
        <f t="shared" si="17"/>
        <v>0</v>
      </c>
      <c r="T54" s="127">
        <f t="shared" si="17"/>
        <v>0</v>
      </c>
      <c r="U54" s="127">
        <f t="shared" si="17"/>
        <v>0</v>
      </c>
      <c r="V54" s="127">
        <f t="shared" si="17"/>
        <v>0</v>
      </c>
      <c r="W54" s="127">
        <f t="shared" si="17"/>
        <v>0</v>
      </c>
      <c r="X54" s="127">
        <f t="shared" si="17"/>
        <v>95000</v>
      </c>
      <c r="Y54" s="39">
        <f t="shared" si="2"/>
        <v>0</v>
      </c>
    </row>
    <row r="55" spans="1:25" ht="32.25" customHeight="1">
      <c r="A55" s="5"/>
      <c r="B55" s="6"/>
      <c r="C55" s="8"/>
      <c r="D55" s="6"/>
      <c r="E55" s="18">
        <v>304</v>
      </c>
      <c r="F55" s="19">
        <v>650</v>
      </c>
      <c r="G55" s="20">
        <v>6005519</v>
      </c>
      <c r="H55" s="19" t="s">
        <v>10</v>
      </c>
      <c r="I55" s="19">
        <v>211</v>
      </c>
      <c r="J55" s="7">
        <f>L55+M55+N55</f>
        <v>0</v>
      </c>
      <c r="K55" s="39">
        <v>15700</v>
      </c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29">
        <f t="shared" si="1"/>
        <v>15700</v>
      </c>
      <c r="Y55" s="39">
        <f t="shared" si="2"/>
        <v>0</v>
      </c>
    </row>
    <row r="56" spans="1:25" ht="32.25" customHeight="1">
      <c r="A56" s="5"/>
      <c r="B56" s="6"/>
      <c r="C56" s="8"/>
      <c r="D56" s="6"/>
      <c r="E56" s="18">
        <v>304</v>
      </c>
      <c r="F56" s="19">
        <v>650</v>
      </c>
      <c r="G56" s="20">
        <v>6005519</v>
      </c>
      <c r="H56" s="19" t="s">
        <v>10</v>
      </c>
      <c r="I56" s="19">
        <v>213</v>
      </c>
      <c r="J56" s="7">
        <f t="shared" ref="J56:J59" si="18">L56+M56+N56</f>
        <v>0</v>
      </c>
      <c r="K56" s="39">
        <v>5300</v>
      </c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29">
        <f t="shared" si="1"/>
        <v>5300</v>
      </c>
      <c r="Y56" s="39">
        <f t="shared" si="2"/>
        <v>0</v>
      </c>
    </row>
    <row r="57" spans="1:25" ht="32.25" customHeight="1">
      <c r="A57" s="5"/>
      <c r="B57" s="6"/>
      <c r="C57" s="8"/>
      <c r="D57" s="6"/>
      <c r="E57" s="18">
        <v>304</v>
      </c>
      <c r="F57" s="19">
        <v>650</v>
      </c>
      <c r="G57" s="20">
        <v>6005519</v>
      </c>
      <c r="H57" s="19" t="s">
        <v>2</v>
      </c>
      <c r="I57" s="19">
        <v>221</v>
      </c>
      <c r="J57" s="7">
        <f t="shared" si="18"/>
        <v>0</v>
      </c>
      <c r="K57" s="39">
        <v>5000</v>
      </c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29">
        <f t="shared" si="1"/>
        <v>5000</v>
      </c>
      <c r="Y57" s="39">
        <f t="shared" si="2"/>
        <v>0</v>
      </c>
    </row>
    <row r="58" spans="1:25" ht="32.25" customHeight="1">
      <c r="A58" s="5"/>
      <c r="B58" s="6"/>
      <c r="C58" s="8"/>
      <c r="D58" s="6"/>
      <c r="E58" s="18">
        <v>304</v>
      </c>
      <c r="F58" s="19">
        <v>650</v>
      </c>
      <c r="G58" s="20">
        <v>6005519</v>
      </c>
      <c r="H58" s="19" t="s">
        <v>1</v>
      </c>
      <c r="I58" s="19">
        <v>222</v>
      </c>
      <c r="J58" s="7">
        <f t="shared" si="18"/>
        <v>0</v>
      </c>
      <c r="K58" s="39">
        <v>4000</v>
      </c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29">
        <f t="shared" si="1"/>
        <v>4000</v>
      </c>
      <c r="Y58" s="39">
        <f t="shared" si="2"/>
        <v>0</v>
      </c>
    </row>
    <row r="59" spans="1:25" ht="32.25" customHeight="1">
      <c r="A59" s="5"/>
      <c r="B59" s="6"/>
      <c r="C59" s="8"/>
      <c r="D59" s="6"/>
      <c r="E59" s="18">
        <v>304</v>
      </c>
      <c r="F59" s="19">
        <v>650</v>
      </c>
      <c r="G59" s="20">
        <v>6005519</v>
      </c>
      <c r="H59" s="19" t="s">
        <v>0</v>
      </c>
      <c r="I59" s="19">
        <v>340</v>
      </c>
      <c r="J59" s="7">
        <f t="shared" si="18"/>
        <v>0</v>
      </c>
      <c r="K59" s="39">
        <v>5000</v>
      </c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29">
        <f t="shared" si="1"/>
        <v>5000</v>
      </c>
      <c r="Y59" s="39">
        <f t="shared" si="2"/>
        <v>0</v>
      </c>
    </row>
    <row r="60" spans="1:25" s="90" customFormat="1" ht="32.25" customHeight="1">
      <c r="A60" s="124"/>
      <c r="B60" s="125"/>
      <c r="C60" s="126"/>
      <c r="D60" s="125"/>
      <c r="E60" s="154" t="s">
        <v>43</v>
      </c>
      <c r="F60" s="155"/>
      <c r="G60" s="155"/>
      <c r="H60" s="155"/>
      <c r="I60" s="156"/>
      <c r="J60" s="127">
        <f t="shared" ref="J60:W60" si="19">J55+J56+J57+J58+J59</f>
        <v>0</v>
      </c>
      <c r="K60" s="127">
        <f t="shared" si="19"/>
        <v>35000</v>
      </c>
      <c r="L60" s="127">
        <f t="shared" si="19"/>
        <v>0</v>
      </c>
      <c r="M60" s="127">
        <f t="shared" si="19"/>
        <v>0</v>
      </c>
      <c r="N60" s="127">
        <f t="shared" si="19"/>
        <v>0</v>
      </c>
      <c r="O60" s="127">
        <f t="shared" si="19"/>
        <v>0</v>
      </c>
      <c r="P60" s="127">
        <f t="shared" si="19"/>
        <v>0</v>
      </c>
      <c r="Q60" s="127">
        <f t="shared" si="19"/>
        <v>0</v>
      </c>
      <c r="R60" s="127">
        <f t="shared" si="19"/>
        <v>0</v>
      </c>
      <c r="S60" s="127">
        <f t="shared" si="19"/>
        <v>0</v>
      </c>
      <c r="T60" s="127">
        <f t="shared" si="19"/>
        <v>0</v>
      </c>
      <c r="U60" s="127">
        <f t="shared" si="19"/>
        <v>0</v>
      </c>
      <c r="V60" s="127">
        <f t="shared" si="19"/>
        <v>0</v>
      </c>
      <c r="W60" s="128">
        <f t="shared" si="19"/>
        <v>0</v>
      </c>
      <c r="X60" s="29">
        <f t="shared" si="1"/>
        <v>35000</v>
      </c>
      <c r="Y60" s="39">
        <f t="shared" si="2"/>
        <v>0</v>
      </c>
    </row>
    <row r="61" spans="1:25" ht="33.75" customHeight="1">
      <c r="A61" s="5"/>
      <c r="B61" s="6"/>
      <c r="C61" s="8"/>
      <c r="D61" s="6"/>
      <c r="E61" s="18">
        <v>309</v>
      </c>
      <c r="F61" s="19">
        <v>650</v>
      </c>
      <c r="G61" s="20">
        <v>6002181</v>
      </c>
      <c r="H61" s="19" t="s">
        <v>4</v>
      </c>
      <c r="I61" s="19">
        <v>251</v>
      </c>
      <c r="J61" s="7">
        <f>L61+M61+N61</f>
        <v>8800000</v>
      </c>
      <c r="K61" s="39">
        <v>0</v>
      </c>
      <c r="L61" s="7"/>
      <c r="M61" s="7">
        <v>8800000</v>
      </c>
      <c r="N61" s="7"/>
      <c r="O61" s="7"/>
      <c r="P61" s="7"/>
      <c r="Q61" s="37"/>
      <c r="R61" s="7"/>
      <c r="S61" s="7"/>
      <c r="T61" s="7"/>
      <c r="U61" s="7"/>
      <c r="V61" s="7"/>
      <c r="W61" s="7"/>
      <c r="X61" s="29">
        <f t="shared" si="1"/>
        <v>8800000</v>
      </c>
      <c r="Y61" s="39">
        <f t="shared" si="2"/>
        <v>8800000</v>
      </c>
    </row>
    <row r="62" spans="1:25" ht="33.75" customHeight="1">
      <c r="A62" s="5"/>
      <c r="B62" s="6"/>
      <c r="C62" s="8"/>
      <c r="D62" s="6"/>
      <c r="E62" s="157" t="s">
        <v>47</v>
      </c>
      <c r="F62" s="158"/>
      <c r="G62" s="158"/>
      <c r="H62" s="158"/>
      <c r="I62" s="159"/>
      <c r="J62" s="17">
        <f>J61</f>
        <v>8800000</v>
      </c>
      <c r="K62" s="79">
        <f>K61</f>
        <v>0</v>
      </c>
      <c r="L62" s="17">
        <f>L61</f>
        <v>0</v>
      </c>
      <c r="M62" s="17">
        <f t="shared" ref="M62:W62" si="20">M61</f>
        <v>8800000</v>
      </c>
      <c r="N62" s="17">
        <f t="shared" si="20"/>
        <v>0</v>
      </c>
      <c r="O62" s="17">
        <f t="shared" si="20"/>
        <v>0</v>
      </c>
      <c r="P62" s="17">
        <f t="shared" si="20"/>
        <v>0</v>
      </c>
      <c r="Q62" s="17">
        <f t="shared" si="20"/>
        <v>0</v>
      </c>
      <c r="R62" s="17">
        <f t="shared" si="20"/>
        <v>0</v>
      </c>
      <c r="S62" s="17">
        <f t="shared" si="20"/>
        <v>0</v>
      </c>
      <c r="T62" s="17">
        <f t="shared" si="20"/>
        <v>0</v>
      </c>
      <c r="U62" s="17">
        <f t="shared" si="20"/>
        <v>0</v>
      </c>
      <c r="V62" s="17">
        <f t="shared" si="20"/>
        <v>0</v>
      </c>
      <c r="W62" s="17">
        <f t="shared" si="20"/>
        <v>0</v>
      </c>
      <c r="X62" s="29">
        <f t="shared" si="1"/>
        <v>8800000</v>
      </c>
      <c r="Y62" s="39">
        <f t="shared" si="2"/>
        <v>8800000</v>
      </c>
    </row>
    <row r="63" spans="1:25" s="82" customFormat="1" ht="32.25" customHeight="1">
      <c r="A63" s="110"/>
      <c r="B63" s="111"/>
      <c r="C63" s="112"/>
      <c r="D63" s="111"/>
      <c r="E63" s="18">
        <v>314</v>
      </c>
      <c r="F63" s="19">
        <v>650</v>
      </c>
      <c r="G63" s="20">
        <v>107481</v>
      </c>
      <c r="H63" s="19">
        <v>244</v>
      </c>
      <c r="I63" s="19">
        <v>226</v>
      </c>
      <c r="J63" s="37"/>
      <c r="K63" s="39">
        <v>3700</v>
      </c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29">
        <f t="shared" si="1"/>
        <v>3700</v>
      </c>
      <c r="Y63" s="39">
        <f t="shared" si="2"/>
        <v>0</v>
      </c>
    </row>
    <row r="64" spans="1:25" ht="33" customHeight="1">
      <c r="A64" s="5"/>
      <c r="B64" s="6"/>
      <c r="C64" s="8"/>
      <c r="D64" s="6"/>
      <c r="E64" s="18">
        <v>314</v>
      </c>
      <c r="F64" s="19">
        <v>650</v>
      </c>
      <c r="G64" s="20">
        <v>6005414</v>
      </c>
      <c r="H64" s="19">
        <v>244</v>
      </c>
      <c r="I64" s="19">
        <v>226</v>
      </c>
      <c r="J64" s="7">
        <f>L64+M64+N64</f>
        <v>0</v>
      </c>
      <c r="K64" s="39">
        <v>49700</v>
      </c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29">
        <f t="shared" si="1"/>
        <v>49700</v>
      </c>
      <c r="Y64" s="39">
        <f t="shared" si="2"/>
        <v>0</v>
      </c>
    </row>
    <row r="65" spans="1:25" ht="32.25" customHeight="1">
      <c r="A65" s="5"/>
      <c r="B65" s="6"/>
      <c r="C65" s="8"/>
      <c r="D65" s="6"/>
      <c r="E65" s="18">
        <v>314</v>
      </c>
      <c r="F65" s="19">
        <v>650</v>
      </c>
      <c r="G65" s="20">
        <v>6006414</v>
      </c>
      <c r="H65" s="19">
        <v>244</v>
      </c>
      <c r="I65" s="19">
        <v>226</v>
      </c>
      <c r="J65" s="7"/>
      <c r="K65" s="39">
        <v>5500</v>
      </c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29">
        <f t="shared" si="1"/>
        <v>5500</v>
      </c>
      <c r="Y65" s="39">
        <f t="shared" si="2"/>
        <v>0</v>
      </c>
    </row>
    <row r="66" spans="1:25" ht="33" hidden="1" customHeight="1">
      <c r="A66" s="5"/>
      <c r="B66" s="6"/>
      <c r="C66" s="8"/>
      <c r="D66" s="6"/>
      <c r="E66" s="18"/>
      <c r="F66" s="19"/>
      <c r="G66" s="20"/>
      <c r="H66" s="19"/>
      <c r="I66" s="19"/>
      <c r="J66" s="7"/>
      <c r="K66" s="39">
        <f>L66+M66+N66+O66+P66+Q66+R66+S66+T66+U66+V66+W66</f>
        <v>0</v>
      </c>
      <c r="L66" s="7"/>
      <c r="M66" s="7"/>
      <c r="N66" s="7"/>
      <c r="O66" s="7"/>
      <c r="P66" s="7"/>
      <c r="Q66" s="37"/>
      <c r="R66" s="7"/>
      <c r="S66" s="7"/>
      <c r="T66" s="7"/>
      <c r="U66" s="7"/>
      <c r="V66" s="7"/>
      <c r="W66" s="7"/>
      <c r="X66" s="29">
        <f t="shared" si="1"/>
        <v>0</v>
      </c>
      <c r="Y66" s="39">
        <f t="shared" si="2"/>
        <v>0</v>
      </c>
    </row>
    <row r="67" spans="1:25" s="90" customFormat="1" ht="31.5" customHeight="1">
      <c r="A67" s="124"/>
      <c r="B67" s="125"/>
      <c r="C67" s="126"/>
      <c r="D67" s="125"/>
      <c r="E67" s="123"/>
      <c r="F67" s="129" t="s">
        <v>44</v>
      </c>
      <c r="G67" s="129"/>
      <c r="H67" s="129"/>
      <c r="I67" s="130"/>
      <c r="J67" s="127">
        <f>J64</f>
        <v>0</v>
      </c>
      <c r="K67" s="115">
        <f>K63+K64+K65+K66</f>
        <v>58900</v>
      </c>
      <c r="L67" s="115">
        <f>L63+L64+L65+L66</f>
        <v>0</v>
      </c>
      <c r="M67" s="115">
        <f t="shared" ref="M67:W67" si="21">M63+M64+M65+M66</f>
        <v>0</v>
      </c>
      <c r="N67" s="115">
        <f t="shared" si="21"/>
        <v>0</v>
      </c>
      <c r="O67" s="115">
        <f t="shared" si="21"/>
        <v>0</v>
      </c>
      <c r="P67" s="115">
        <f t="shared" si="21"/>
        <v>0</v>
      </c>
      <c r="Q67" s="115">
        <f t="shared" si="21"/>
        <v>0</v>
      </c>
      <c r="R67" s="115">
        <f t="shared" si="21"/>
        <v>0</v>
      </c>
      <c r="S67" s="115">
        <f t="shared" si="21"/>
        <v>0</v>
      </c>
      <c r="T67" s="115">
        <f t="shared" si="21"/>
        <v>0</v>
      </c>
      <c r="U67" s="115">
        <f t="shared" si="21"/>
        <v>0</v>
      </c>
      <c r="V67" s="115">
        <f t="shared" si="21"/>
        <v>0</v>
      </c>
      <c r="W67" s="115">
        <f t="shared" si="21"/>
        <v>0</v>
      </c>
      <c r="X67" s="29">
        <f t="shared" si="1"/>
        <v>58900</v>
      </c>
      <c r="Y67" s="39">
        <f t="shared" si="2"/>
        <v>0</v>
      </c>
    </row>
    <row r="68" spans="1:25" ht="29.25" customHeight="1">
      <c r="A68" s="5"/>
      <c r="B68" s="6"/>
      <c r="C68" s="8"/>
      <c r="D68" s="6"/>
      <c r="E68" s="18">
        <v>401</v>
      </c>
      <c r="F68" s="19">
        <v>650</v>
      </c>
      <c r="G68" s="20">
        <v>6005604</v>
      </c>
      <c r="H68" s="19" t="s">
        <v>0</v>
      </c>
      <c r="I68" s="19">
        <v>226</v>
      </c>
      <c r="J68" s="7">
        <f>L68+M68+N68</f>
        <v>1383530</v>
      </c>
      <c r="K68" s="39">
        <v>0</v>
      </c>
      <c r="L68" s="7">
        <v>1383530</v>
      </c>
      <c r="M68" s="7"/>
      <c r="N68" s="7"/>
      <c r="O68" s="7"/>
      <c r="P68" s="7"/>
      <c r="Q68" s="37"/>
      <c r="R68" s="7"/>
      <c r="S68" s="7"/>
      <c r="T68" s="7"/>
      <c r="U68" s="7"/>
      <c r="V68" s="7"/>
      <c r="W68" s="7"/>
      <c r="X68" s="29">
        <f t="shared" si="1"/>
        <v>1383530</v>
      </c>
      <c r="Y68" s="39">
        <f t="shared" si="2"/>
        <v>1383530</v>
      </c>
    </row>
    <row r="69" spans="1:25" ht="29.25" customHeight="1">
      <c r="A69" s="5"/>
      <c r="B69" s="6"/>
      <c r="C69" s="8"/>
      <c r="D69" s="6"/>
      <c r="E69" s="157" t="s">
        <v>37</v>
      </c>
      <c r="F69" s="158"/>
      <c r="G69" s="158"/>
      <c r="H69" s="158"/>
      <c r="I69" s="159"/>
      <c r="J69" s="17">
        <f>J68</f>
        <v>1383530</v>
      </c>
      <c r="K69" s="79">
        <v>0</v>
      </c>
      <c r="L69" s="17">
        <f>L68</f>
        <v>1383530</v>
      </c>
      <c r="M69" s="17">
        <f t="shared" ref="M69:W69" si="22">M68</f>
        <v>0</v>
      </c>
      <c r="N69" s="17">
        <f t="shared" si="22"/>
        <v>0</v>
      </c>
      <c r="O69" s="17">
        <f t="shared" si="22"/>
        <v>0</v>
      </c>
      <c r="P69" s="17">
        <f t="shared" si="22"/>
        <v>0</v>
      </c>
      <c r="Q69" s="17">
        <f t="shared" si="22"/>
        <v>0</v>
      </c>
      <c r="R69" s="17">
        <f t="shared" si="22"/>
        <v>0</v>
      </c>
      <c r="S69" s="17">
        <f t="shared" si="22"/>
        <v>0</v>
      </c>
      <c r="T69" s="17">
        <f t="shared" si="22"/>
        <v>0</v>
      </c>
      <c r="U69" s="17">
        <f t="shared" si="22"/>
        <v>0</v>
      </c>
      <c r="V69" s="17">
        <f t="shared" si="22"/>
        <v>0</v>
      </c>
      <c r="W69" s="17">
        <f t="shared" si="22"/>
        <v>0</v>
      </c>
      <c r="X69" s="29">
        <f t="shared" si="1"/>
        <v>1383530</v>
      </c>
      <c r="Y69" s="39">
        <f t="shared" si="2"/>
        <v>1383530</v>
      </c>
    </row>
    <row r="70" spans="1:25" ht="32.25" customHeight="1">
      <c r="A70" s="5"/>
      <c r="B70" s="6"/>
      <c r="C70" s="8"/>
      <c r="D70" s="6"/>
      <c r="E70" s="18">
        <v>409</v>
      </c>
      <c r="F70" s="19">
        <v>650</v>
      </c>
      <c r="G70" s="20">
        <v>407484</v>
      </c>
      <c r="H70" s="19" t="s">
        <v>0</v>
      </c>
      <c r="I70" s="19">
        <v>225</v>
      </c>
      <c r="J70" s="7">
        <f>L70+M70+N70</f>
        <v>550000</v>
      </c>
      <c r="K70" s="39">
        <v>250000</v>
      </c>
      <c r="L70" s="7">
        <v>250000</v>
      </c>
      <c r="M70" s="7">
        <v>300000</v>
      </c>
      <c r="N70" s="7"/>
      <c r="O70" s="7"/>
      <c r="P70" s="7"/>
      <c r="Q70" s="7"/>
      <c r="R70" s="7"/>
      <c r="S70" s="7"/>
      <c r="T70" s="7"/>
      <c r="U70" s="7"/>
      <c r="V70" s="7"/>
      <c r="W70" s="7"/>
      <c r="X70" s="29">
        <f t="shared" si="1"/>
        <v>800000</v>
      </c>
      <c r="Y70" s="39">
        <f t="shared" si="2"/>
        <v>550000</v>
      </c>
    </row>
    <row r="71" spans="1:25" ht="0.75" customHeight="1">
      <c r="A71" s="5"/>
      <c r="B71" s="6"/>
      <c r="C71" s="8"/>
      <c r="D71" s="6"/>
      <c r="E71" s="18">
        <v>409</v>
      </c>
      <c r="F71" s="19">
        <v>650</v>
      </c>
      <c r="G71" s="20"/>
      <c r="H71" s="19" t="s">
        <v>4</v>
      </c>
      <c r="I71" s="19">
        <v>251</v>
      </c>
      <c r="J71" s="7">
        <f t="shared" ref="J71" si="23">L71+M71+N71</f>
        <v>0</v>
      </c>
      <c r="K71" s="39">
        <f t="shared" si="7"/>
        <v>0</v>
      </c>
      <c r="L71" s="7"/>
      <c r="M71" s="7"/>
      <c r="N71" s="7"/>
      <c r="O71" s="7"/>
      <c r="P71" s="7"/>
      <c r="Q71" s="37"/>
      <c r="R71" s="7"/>
      <c r="S71" s="7"/>
      <c r="T71" s="7"/>
      <c r="U71" s="7"/>
      <c r="V71" s="7"/>
      <c r="W71" s="7"/>
      <c r="X71" s="29">
        <f t="shared" si="1"/>
        <v>0</v>
      </c>
      <c r="Y71" s="39">
        <f t="shared" si="2"/>
        <v>0</v>
      </c>
    </row>
    <row r="72" spans="1:25" ht="24" hidden="1" customHeight="1">
      <c r="A72" s="5"/>
      <c r="B72" s="6"/>
      <c r="C72" s="8"/>
      <c r="D72" s="6"/>
      <c r="E72" s="18">
        <v>409</v>
      </c>
      <c r="F72" s="19">
        <v>650</v>
      </c>
      <c r="G72" s="20"/>
      <c r="H72" s="19">
        <v>244</v>
      </c>
      <c r="I72" s="19">
        <v>225</v>
      </c>
      <c r="J72" s="7"/>
      <c r="K72" s="39">
        <f>L72+M72+N72+O72+P72+Q72+R72+S72+T72+U72+V72+W72</f>
        <v>0</v>
      </c>
      <c r="L72" s="7"/>
      <c r="M72" s="7"/>
      <c r="N72" s="7"/>
      <c r="O72" s="7"/>
      <c r="P72" s="7"/>
      <c r="Q72" s="37"/>
      <c r="R72" s="7"/>
      <c r="S72" s="7"/>
      <c r="T72" s="7"/>
      <c r="U72" s="7"/>
      <c r="V72" s="7"/>
      <c r="W72" s="7"/>
      <c r="X72" s="29">
        <f t="shared" si="1"/>
        <v>0</v>
      </c>
      <c r="Y72" s="39">
        <f t="shared" si="2"/>
        <v>0</v>
      </c>
    </row>
    <row r="73" spans="1:25" ht="24" customHeight="1">
      <c r="A73" s="5"/>
      <c r="B73" s="6"/>
      <c r="C73" s="8"/>
      <c r="D73" s="6"/>
      <c r="E73" s="18">
        <v>409</v>
      </c>
      <c r="F73" s="19">
        <v>650</v>
      </c>
      <c r="G73" s="20">
        <v>6000204</v>
      </c>
      <c r="H73" s="19">
        <v>540</v>
      </c>
      <c r="I73" s="19">
        <v>251</v>
      </c>
      <c r="J73" s="7"/>
      <c r="K73" s="39">
        <v>0</v>
      </c>
      <c r="L73" s="7">
        <v>53713</v>
      </c>
      <c r="M73" s="7"/>
      <c r="N73" s="7"/>
      <c r="O73" s="7"/>
      <c r="P73" s="7"/>
      <c r="Q73" s="37"/>
      <c r="R73" s="7"/>
      <c r="S73" s="7"/>
      <c r="T73" s="7"/>
      <c r="U73" s="7"/>
      <c r="V73" s="7"/>
      <c r="W73" s="7"/>
      <c r="X73" s="29">
        <f t="shared" si="1"/>
        <v>53713</v>
      </c>
      <c r="Y73" s="39">
        <f t="shared" si="2"/>
        <v>53713</v>
      </c>
    </row>
    <row r="74" spans="1:25" s="90" customFormat="1" ht="32.25" customHeight="1">
      <c r="A74" s="124"/>
      <c r="B74" s="125"/>
      <c r="C74" s="126"/>
      <c r="D74" s="125"/>
      <c r="E74" s="154" t="s">
        <v>38</v>
      </c>
      <c r="F74" s="155"/>
      <c r="G74" s="155"/>
      <c r="H74" s="155"/>
      <c r="I74" s="156"/>
      <c r="J74" s="127" t="e">
        <f>J70+#REF!+J71</f>
        <v>#REF!</v>
      </c>
      <c r="K74" s="127">
        <f>K70+K71+K73+K72</f>
        <v>250000</v>
      </c>
      <c r="L74" s="127">
        <f>L70+L71+L73+L72</f>
        <v>303713</v>
      </c>
      <c r="M74" s="127">
        <f t="shared" ref="M74:W74" si="24">M70+M71+M73+M72</f>
        <v>300000</v>
      </c>
      <c r="N74" s="127">
        <f t="shared" si="24"/>
        <v>0</v>
      </c>
      <c r="O74" s="127">
        <f t="shared" si="24"/>
        <v>0</v>
      </c>
      <c r="P74" s="127">
        <f t="shared" si="24"/>
        <v>0</v>
      </c>
      <c r="Q74" s="127">
        <f t="shared" si="24"/>
        <v>0</v>
      </c>
      <c r="R74" s="127">
        <f t="shared" si="24"/>
        <v>0</v>
      </c>
      <c r="S74" s="127">
        <f t="shared" si="24"/>
        <v>0</v>
      </c>
      <c r="T74" s="127">
        <f t="shared" si="24"/>
        <v>0</v>
      </c>
      <c r="U74" s="127">
        <f t="shared" si="24"/>
        <v>0</v>
      </c>
      <c r="V74" s="127">
        <f t="shared" si="24"/>
        <v>0</v>
      </c>
      <c r="W74" s="127">
        <f t="shared" si="24"/>
        <v>0</v>
      </c>
      <c r="X74" s="29">
        <f t="shared" si="1"/>
        <v>853713</v>
      </c>
      <c r="Y74" s="39">
        <f t="shared" si="2"/>
        <v>603713</v>
      </c>
    </row>
    <row r="75" spans="1:25" ht="32.25" customHeight="1">
      <c r="A75" s="5"/>
      <c r="B75" s="6"/>
      <c r="C75" s="8"/>
      <c r="D75" s="6"/>
      <c r="E75" s="18">
        <v>410</v>
      </c>
      <c r="F75" s="19">
        <v>650</v>
      </c>
      <c r="G75" s="20">
        <v>6000240</v>
      </c>
      <c r="H75" s="19" t="s">
        <v>2</v>
      </c>
      <c r="I75" s="19">
        <v>221</v>
      </c>
      <c r="J75" s="7">
        <f>L75+M75+N75</f>
        <v>0</v>
      </c>
      <c r="K75" s="39">
        <v>212000</v>
      </c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29">
        <f t="shared" ref="X75:X129" si="25">K75+L75+M75+N75+O75+Q75+W75+P75+R75+S75+T75+U75+V75</f>
        <v>212000</v>
      </c>
      <c r="Y75" s="39">
        <f t="shared" ref="Y75:Y131" si="26">X75-K75</f>
        <v>0</v>
      </c>
    </row>
    <row r="76" spans="1:25" ht="32.25" customHeight="1">
      <c r="A76" s="5"/>
      <c r="B76" s="6"/>
      <c r="C76" s="8"/>
      <c r="D76" s="6"/>
      <c r="E76" s="18">
        <v>410</v>
      </c>
      <c r="F76" s="19">
        <v>650</v>
      </c>
      <c r="G76" s="20">
        <v>6000240</v>
      </c>
      <c r="H76" s="19" t="s">
        <v>2</v>
      </c>
      <c r="I76" s="19">
        <v>225</v>
      </c>
      <c r="J76" s="7">
        <f t="shared" ref="J76:J79" si="27">L76+M76+N76</f>
        <v>0</v>
      </c>
      <c r="K76" s="39">
        <v>17000</v>
      </c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29">
        <f t="shared" si="25"/>
        <v>17000</v>
      </c>
      <c r="Y76" s="39">
        <f t="shared" si="26"/>
        <v>0</v>
      </c>
    </row>
    <row r="77" spans="1:25" ht="32.25" customHeight="1">
      <c r="A77" s="5"/>
      <c r="B77" s="6"/>
      <c r="C77" s="8"/>
      <c r="D77" s="6"/>
      <c r="E77" s="18">
        <v>410</v>
      </c>
      <c r="F77" s="19">
        <v>650</v>
      </c>
      <c r="G77" s="20">
        <v>6000240</v>
      </c>
      <c r="H77" s="19" t="s">
        <v>2</v>
      </c>
      <c r="I77" s="19">
        <v>226</v>
      </c>
      <c r="J77" s="7">
        <f t="shared" si="27"/>
        <v>0</v>
      </c>
      <c r="K77" s="39">
        <v>90000</v>
      </c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29">
        <f t="shared" si="25"/>
        <v>90000</v>
      </c>
      <c r="Y77" s="39">
        <f t="shared" si="26"/>
        <v>0</v>
      </c>
    </row>
    <row r="78" spans="1:25" ht="32.25" customHeight="1">
      <c r="A78" s="5"/>
      <c r="B78" s="6"/>
      <c r="C78" s="8"/>
      <c r="D78" s="6"/>
      <c r="E78" s="18">
        <v>410</v>
      </c>
      <c r="F78" s="19">
        <v>650</v>
      </c>
      <c r="G78" s="20">
        <v>6000240</v>
      </c>
      <c r="H78" s="19" t="s">
        <v>2</v>
      </c>
      <c r="I78" s="19">
        <v>310</v>
      </c>
      <c r="J78" s="7">
        <f t="shared" si="27"/>
        <v>0</v>
      </c>
      <c r="K78" s="39">
        <v>0</v>
      </c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29">
        <f t="shared" si="25"/>
        <v>0</v>
      </c>
      <c r="Y78" s="39">
        <f t="shared" si="26"/>
        <v>0</v>
      </c>
    </row>
    <row r="79" spans="1:25" ht="32.25" customHeight="1">
      <c r="A79" s="5"/>
      <c r="B79" s="6"/>
      <c r="C79" s="8"/>
      <c r="D79" s="6"/>
      <c r="E79" s="18">
        <v>410</v>
      </c>
      <c r="F79" s="19">
        <v>650</v>
      </c>
      <c r="G79" s="20">
        <v>6000240</v>
      </c>
      <c r="H79" s="19" t="s">
        <v>2</v>
      </c>
      <c r="I79" s="19">
        <v>340</v>
      </c>
      <c r="J79" s="7">
        <f t="shared" si="27"/>
        <v>0</v>
      </c>
      <c r="K79" s="39">
        <v>24000</v>
      </c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29">
        <f t="shared" si="25"/>
        <v>24000</v>
      </c>
      <c r="Y79" s="39">
        <f t="shared" si="26"/>
        <v>0</v>
      </c>
    </row>
    <row r="80" spans="1:25" s="90" customFormat="1" ht="32.25" customHeight="1">
      <c r="A80" s="124"/>
      <c r="B80" s="125"/>
      <c r="C80" s="126"/>
      <c r="D80" s="125"/>
      <c r="E80" s="154" t="s">
        <v>39</v>
      </c>
      <c r="F80" s="155"/>
      <c r="G80" s="155"/>
      <c r="H80" s="155"/>
      <c r="I80" s="156"/>
      <c r="J80" s="127">
        <f>J75+J76+J77+J78+J79</f>
        <v>0</v>
      </c>
      <c r="K80" s="127">
        <f>K75+K76+K77+K78+K79</f>
        <v>343000</v>
      </c>
      <c r="L80" s="127">
        <f>L75+L76+L77+L78+L79</f>
        <v>0</v>
      </c>
      <c r="M80" s="127">
        <f t="shared" ref="M80:W80" si="28">M75+M76+M77+M78+M79</f>
        <v>0</v>
      </c>
      <c r="N80" s="127">
        <f t="shared" si="28"/>
        <v>0</v>
      </c>
      <c r="O80" s="127">
        <f t="shared" si="28"/>
        <v>0</v>
      </c>
      <c r="P80" s="127">
        <f t="shared" si="28"/>
        <v>0</v>
      </c>
      <c r="Q80" s="127">
        <f t="shared" si="28"/>
        <v>0</v>
      </c>
      <c r="R80" s="127">
        <f t="shared" si="28"/>
        <v>0</v>
      </c>
      <c r="S80" s="127">
        <f t="shared" si="28"/>
        <v>0</v>
      </c>
      <c r="T80" s="127">
        <f t="shared" si="28"/>
        <v>0</v>
      </c>
      <c r="U80" s="127">
        <f t="shared" si="28"/>
        <v>0</v>
      </c>
      <c r="V80" s="127">
        <f t="shared" si="28"/>
        <v>0</v>
      </c>
      <c r="W80" s="127">
        <f t="shared" si="28"/>
        <v>0</v>
      </c>
      <c r="X80" s="29">
        <f t="shared" si="25"/>
        <v>343000</v>
      </c>
      <c r="Y80" s="39">
        <f t="shared" si="26"/>
        <v>0</v>
      </c>
    </row>
    <row r="81" spans="1:25" ht="0.75" customHeight="1">
      <c r="A81" s="5"/>
      <c r="B81" s="6"/>
      <c r="C81" s="8"/>
      <c r="D81" s="6"/>
      <c r="E81" s="18">
        <v>412</v>
      </c>
      <c r="F81" s="19">
        <v>650</v>
      </c>
      <c r="G81" s="20"/>
      <c r="H81" s="19">
        <v>540</v>
      </c>
      <c r="I81" s="19">
        <v>251</v>
      </c>
      <c r="J81" s="17"/>
      <c r="K81" s="113">
        <f>L81+M81+N81+O81+P81+Q81+R81+S81+T81+U81+V81+W81</f>
        <v>0</v>
      </c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29">
        <f t="shared" si="25"/>
        <v>0</v>
      </c>
      <c r="Y81" s="39">
        <f t="shared" si="26"/>
        <v>0</v>
      </c>
    </row>
    <row r="82" spans="1:25" ht="32.25" hidden="1" customHeight="1">
      <c r="A82" s="5"/>
      <c r="B82" s="6"/>
      <c r="C82" s="8"/>
      <c r="D82" s="6"/>
      <c r="E82" s="154" t="s">
        <v>135</v>
      </c>
      <c r="F82" s="158"/>
      <c r="G82" s="158"/>
      <c r="H82" s="158"/>
      <c r="I82" s="159"/>
      <c r="J82" s="17"/>
      <c r="K82" s="113">
        <f>K81</f>
        <v>0</v>
      </c>
      <c r="L82" s="113">
        <f t="shared" ref="L82:W82" si="29">L81</f>
        <v>0</v>
      </c>
      <c r="M82" s="113">
        <f t="shared" si="29"/>
        <v>0</v>
      </c>
      <c r="N82" s="113">
        <f t="shared" si="29"/>
        <v>0</v>
      </c>
      <c r="O82" s="113">
        <f t="shared" si="29"/>
        <v>0</v>
      </c>
      <c r="P82" s="113">
        <f t="shared" si="29"/>
        <v>0</v>
      </c>
      <c r="Q82" s="113">
        <f t="shared" si="29"/>
        <v>0</v>
      </c>
      <c r="R82" s="113">
        <f t="shared" si="29"/>
        <v>0</v>
      </c>
      <c r="S82" s="113">
        <f t="shared" si="29"/>
        <v>0</v>
      </c>
      <c r="T82" s="113">
        <f t="shared" si="29"/>
        <v>0</v>
      </c>
      <c r="U82" s="113">
        <f t="shared" si="29"/>
        <v>0</v>
      </c>
      <c r="V82" s="113">
        <f t="shared" si="29"/>
        <v>0</v>
      </c>
      <c r="W82" s="113">
        <f t="shared" si="29"/>
        <v>0</v>
      </c>
      <c r="X82" s="29">
        <f t="shared" si="25"/>
        <v>0</v>
      </c>
      <c r="Y82" s="39">
        <f t="shared" si="26"/>
        <v>0</v>
      </c>
    </row>
    <row r="83" spans="1:25" ht="32.25" customHeight="1">
      <c r="A83" s="5"/>
      <c r="B83" s="6"/>
      <c r="C83" s="8"/>
      <c r="D83" s="6"/>
      <c r="E83" s="18">
        <v>501</v>
      </c>
      <c r="F83" s="19">
        <v>650</v>
      </c>
      <c r="G83" s="20">
        <v>6000352</v>
      </c>
      <c r="H83" s="19" t="s">
        <v>5</v>
      </c>
      <c r="I83" s="19">
        <v>225</v>
      </c>
      <c r="J83" s="7">
        <f>L83+M83+N83</f>
        <v>0</v>
      </c>
      <c r="K83" s="39">
        <v>238400</v>
      </c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29">
        <f t="shared" si="25"/>
        <v>238400</v>
      </c>
      <c r="Y83" s="39">
        <f t="shared" si="26"/>
        <v>0</v>
      </c>
    </row>
    <row r="84" spans="1:25" s="90" customFormat="1" ht="32.25" customHeight="1">
      <c r="A84" s="124"/>
      <c r="B84" s="125"/>
      <c r="C84" s="126"/>
      <c r="D84" s="125"/>
      <c r="E84" s="154" t="s">
        <v>45</v>
      </c>
      <c r="F84" s="155"/>
      <c r="G84" s="155"/>
      <c r="H84" s="155"/>
      <c r="I84" s="156"/>
      <c r="J84" s="127">
        <f>J83</f>
        <v>0</v>
      </c>
      <c r="K84" s="127">
        <f>K83</f>
        <v>238400</v>
      </c>
      <c r="L84" s="127">
        <f>L83</f>
        <v>0</v>
      </c>
      <c r="M84" s="127">
        <f t="shared" ref="M84:W84" si="30">M83</f>
        <v>0</v>
      </c>
      <c r="N84" s="127">
        <f t="shared" si="30"/>
        <v>0</v>
      </c>
      <c r="O84" s="127">
        <f t="shared" si="30"/>
        <v>0</v>
      </c>
      <c r="P84" s="127">
        <f t="shared" si="30"/>
        <v>0</v>
      </c>
      <c r="Q84" s="127">
        <f t="shared" si="30"/>
        <v>0</v>
      </c>
      <c r="R84" s="127">
        <f t="shared" si="30"/>
        <v>0</v>
      </c>
      <c r="S84" s="127">
        <f t="shared" si="30"/>
        <v>0</v>
      </c>
      <c r="T84" s="127">
        <f t="shared" si="30"/>
        <v>0</v>
      </c>
      <c r="U84" s="127">
        <f t="shared" si="30"/>
        <v>0</v>
      </c>
      <c r="V84" s="127">
        <f t="shared" si="30"/>
        <v>0</v>
      </c>
      <c r="W84" s="127">
        <f t="shared" si="30"/>
        <v>0</v>
      </c>
      <c r="X84" s="29">
        <f t="shared" si="25"/>
        <v>238400</v>
      </c>
      <c r="Y84" s="39">
        <f t="shared" si="26"/>
        <v>0</v>
      </c>
    </row>
    <row r="85" spans="1:25" ht="3" hidden="1" customHeight="1">
      <c r="A85" s="5"/>
      <c r="B85" s="6"/>
      <c r="C85" s="8"/>
      <c r="D85" s="6"/>
      <c r="E85" s="18">
        <v>502</v>
      </c>
      <c r="F85" s="19">
        <v>650</v>
      </c>
      <c r="G85" s="20"/>
      <c r="H85" s="19" t="s">
        <v>3</v>
      </c>
      <c r="I85" s="19">
        <v>242</v>
      </c>
      <c r="J85" s="7">
        <f>L85+M85+N85</f>
        <v>0</v>
      </c>
      <c r="K85" s="91">
        <f t="shared" ref="K85:K124" si="31">L85+M85+N85+O85+P85+Q85+R85+S85+T85+U85+V85+W85</f>
        <v>0</v>
      </c>
      <c r="L85" s="7"/>
      <c r="M85" s="7"/>
      <c r="N85" s="7"/>
      <c r="O85" s="7"/>
      <c r="P85" s="7"/>
      <c r="Q85" s="37"/>
      <c r="R85" s="7"/>
      <c r="S85" s="7"/>
      <c r="T85" s="7"/>
      <c r="U85" s="7"/>
      <c r="V85" s="7"/>
      <c r="W85" s="7"/>
      <c r="X85" s="29">
        <f t="shared" si="25"/>
        <v>0</v>
      </c>
      <c r="Y85" s="39">
        <f t="shared" si="26"/>
        <v>0</v>
      </c>
    </row>
    <row r="86" spans="1:25" ht="32.25" hidden="1" customHeight="1">
      <c r="A86" s="5"/>
      <c r="B86" s="6"/>
      <c r="C86" s="8"/>
      <c r="D86" s="6"/>
      <c r="E86" s="18">
        <v>502</v>
      </c>
      <c r="F86" s="19">
        <v>650</v>
      </c>
      <c r="G86" s="20"/>
      <c r="H86" s="19">
        <v>540</v>
      </c>
      <c r="I86" s="19">
        <v>251</v>
      </c>
      <c r="J86" s="7"/>
      <c r="K86" s="91">
        <f t="shared" si="31"/>
        <v>0</v>
      </c>
      <c r="L86" s="7"/>
      <c r="M86" s="7"/>
      <c r="N86" s="7"/>
      <c r="O86" s="7"/>
      <c r="P86" s="7"/>
      <c r="Q86" s="37"/>
      <c r="R86" s="7"/>
      <c r="S86" s="7"/>
      <c r="T86" s="7"/>
      <c r="U86" s="7"/>
      <c r="V86" s="7"/>
      <c r="W86" s="7"/>
      <c r="X86" s="29">
        <f t="shared" si="25"/>
        <v>0</v>
      </c>
      <c r="Y86" s="39">
        <f t="shared" si="26"/>
        <v>0</v>
      </c>
    </row>
    <row r="87" spans="1:25" ht="32.25" hidden="1" customHeight="1">
      <c r="A87" s="5"/>
      <c r="B87" s="6"/>
      <c r="C87" s="8"/>
      <c r="D87" s="6"/>
      <c r="E87" s="18">
        <v>502</v>
      </c>
      <c r="F87" s="19">
        <v>650</v>
      </c>
      <c r="G87" s="20"/>
      <c r="H87" s="19" t="s">
        <v>3</v>
      </c>
      <c r="I87" s="19">
        <v>242</v>
      </c>
      <c r="J87" s="7">
        <f t="shared" ref="J87:J91" si="32">L87+M87+N87</f>
        <v>0</v>
      </c>
      <c r="K87" s="91">
        <f t="shared" si="31"/>
        <v>0</v>
      </c>
      <c r="L87" s="7"/>
      <c r="M87" s="7"/>
      <c r="N87" s="7"/>
      <c r="O87" s="7"/>
      <c r="P87" s="7"/>
      <c r="Q87" s="37"/>
      <c r="R87" s="7"/>
      <c r="S87" s="7"/>
      <c r="T87" s="7"/>
      <c r="U87" s="7"/>
      <c r="V87" s="7"/>
      <c r="W87" s="7"/>
      <c r="X87" s="29">
        <f t="shared" si="25"/>
        <v>0</v>
      </c>
      <c r="Y87" s="39">
        <f t="shared" si="26"/>
        <v>0</v>
      </c>
    </row>
    <row r="88" spans="1:25" ht="32.25" hidden="1" customHeight="1">
      <c r="A88" s="5"/>
      <c r="B88" s="6"/>
      <c r="C88" s="8"/>
      <c r="D88" s="6"/>
      <c r="E88" s="18">
        <v>502</v>
      </c>
      <c r="F88" s="19">
        <v>650</v>
      </c>
      <c r="G88" s="20"/>
      <c r="H88" s="19">
        <v>540</v>
      </c>
      <c r="I88" s="19">
        <v>251</v>
      </c>
      <c r="J88" s="7"/>
      <c r="K88" s="91">
        <f t="shared" si="31"/>
        <v>0</v>
      </c>
      <c r="L88" s="7"/>
      <c r="M88" s="7"/>
      <c r="N88" s="7"/>
      <c r="O88" s="7"/>
      <c r="P88" s="7"/>
      <c r="Q88" s="37"/>
      <c r="R88" s="7"/>
      <c r="S88" s="7"/>
      <c r="T88" s="7"/>
      <c r="U88" s="7"/>
      <c r="V88" s="7"/>
      <c r="W88" s="7"/>
      <c r="X88" s="29">
        <f t="shared" si="25"/>
        <v>0</v>
      </c>
      <c r="Y88" s="39">
        <f t="shared" si="26"/>
        <v>0</v>
      </c>
    </row>
    <row r="89" spans="1:25" ht="32.25" hidden="1" customHeight="1">
      <c r="A89" s="5"/>
      <c r="B89" s="6"/>
      <c r="C89" s="8"/>
      <c r="D89" s="6"/>
      <c r="E89" s="18">
        <v>502</v>
      </c>
      <c r="F89" s="19">
        <v>650</v>
      </c>
      <c r="G89" s="20"/>
      <c r="H89" s="19">
        <v>540</v>
      </c>
      <c r="I89" s="19">
        <v>251</v>
      </c>
      <c r="J89" s="7"/>
      <c r="K89" s="91">
        <f t="shared" si="31"/>
        <v>0</v>
      </c>
      <c r="L89" s="7"/>
      <c r="M89" s="7"/>
      <c r="N89" s="7"/>
      <c r="O89" s="7"/>
      <c r="P89" s="7"/>
      <c r="Q89" s="37"/>
      <c r="R89" s="7"/>
      <c r="S89" s="7"/>
      <c r="T89" s="7"/>
      <c r="U89" s="7"/>
      <c r="V89" s="7"/>
      <c r="W89" s="7"/>
      <c r="X89" s="29">
        <f t="shared" si="25"/>
        <v>0</v>
      </c>
      <c r="Y89" s="39">
        <f t="shared" si="26"/>
        <v>0</v>
      </c>
    </row>
    <row r="90" spans="1:25" ht="32.25" hidden="1" customHeight="1">
      <c r="A90" s="5"/>
      <c r="B90" s="6"/>
      <c r="C90" s="8"/>
      <c r="D90" s="6"/>
      <c r="E90" s="18">
        <v>502</v>
      </c>
      <c r="F90" s="19">
        <v>650</v>
      </c>
      <c r="G90" s="20"/>
      <c r="H90" s="19">
        <v>540</v>
      </c>
      <c r="I90" s="19">
        <v>251</v>
      </c>
      <c r="J90" s="7"/>
      <c r="K90" s="91">
        <f t="shared" si="31"/>
        <v>0</v>
      </c>
      <c r="L90" s="7"/>
      <c r="M90" s="7"/>
      <c r="N90" s="7"/>
      <c r="O90" s="7"/>
      <c r="P90" s="7"/>
      <c r="Q90" s="37"/>
      <c r="R90" s="7"/>
      <c r="S90" s="7"/>
      <c r="T90" s="7"/>
      <c r="U90" s="7"/>
      <c r="V90" s="7"/>
      <c r="W90" s="7"/>
      <c r="X90" s="29">
        <f t="shared" si="25"/>
        <v>0</v>
      </c>
      <c r="Y90" s="39">
        <f t="shared" si="26"/>
        <v>0</v>
      </c>
    </row>
    <row r="91" spans="1:25" ht="32.25" hidden="1" customHeight="1">
      <c r="A91" s="5"/>
      <c r="B91" s="6"/>
      <c r="C91" s="8"/>
      <c r="D91" s="6"/>
      <c r="E91" s="18">
        <v>502</v>
      </c>
      <c r="F91" s="19">
        <v>650</v>
      </c>
      <c r="G91" s="20"/>
      <c r="H91" s="19">
        <v>521</v>
      </c>
      <c r="I91" s="19">
        <v>251</v>
      </c>
      <c r="J91" s="7">
        <f t="shared" si="32"/>
        <v>0</v>
      </c>
      <c r="K91" s="91">
        <f t="shared" si="31"/>
        <v>0</v>
      </c>
      <c r="L91" s="7"/>
      <c r="M91" s="7"/>
      <c r="N91" s="7"/>
      <c r="O91" s="7"/>
      <c r="P91" s="7"/>
      <c r="Q91" s="37"/>
      <c r="R91" s="7"/>
      <c r="S91" s="37"/>
      <c r="T91" s="7"/>
      <c r="U91" s="7"/>
      <c r="V91" s="7"/>
      <c r="W91" s="7"/>
      <c r="X91" s="29">
        <f t="shared" si="25"/>
        <v>0</v>
      </c>
      <c r="Y91" s="39">
        <f t="shared" si="26"/>
        <v>0</v>
      </c>
    </row>
    <row r="92" spans="1:25" ht="33.75" customHeight="1">
      <c r="A92" s="5"/>
      <c r="B92" s="6"/>
      <c r="C92" s="8"/>
      <c r="D92" s="6"/>
      <c r="E92" s="18">
        <v>502</v>
      </c>
      <c r="F92" s="19">
        <v>650</v>
      </c>
      <c r="G92" s="20">
        <v>6005521</v>
      </c>
      <c r="H92" s="19">
        <v>530</v>
      </c>
      <c r="I92" s="19">
        <v>251</v>
      </c>
      <c r="J92" s="7"/>
      <c r="K92" s="91">
        <v>0</v>
      </c>
      <c r="L92" s="7">
        <v>1200000</v>
      </c>
      <c r="M92" s="7"/>
      <c r="N92" s="7"/>
      <c r="O92" s="7"/>
      <c r="P92" s="7"/>
      <c r="Q92" s="37"/>
      <c r="R92" s="7"/>
      <c r="S92" s="7"/>
      <c r="T92" s="7"/>
      <c r="U92" s="7"/>
      <c r="V92" s="7"/>
      <c r="W92" s="7"/>
      <c r="X92" s="29">
        <f t="shared" si="25"/>
        <v>1200000</v>
      </c>
      <c r="Y92" s="39">
        <f t="shared" si="26"/>
        <v>1200000</v>
      </c>
    </row>
    <row r="93" spans="1:25" ht="33.75" customHeight="1">
      <c r="A93" s="5"/>
      <c r="B93" s="6"/>
      <c r="C93" s="8"/>
      <c r="D93" s="6"/>
      <c r="E93" s="157" t="s">
        <v>40</v>
      </c>
      <c r="F93" s="158"/>
      <c r="G93" s="158"/>
      <c r="H93" s="158"/>
      <c r="I93" s="159"/>
      <c r="J93" s="17">
        <f>J85+J87+J91</f>
        <v>0</v>
      </c>
      <c r="K93" s="79">
        <v>0</v>
      </c>
      <c r="L93" s="17">
        <f>L85+L87+L91+L88+L86+L89+L90+L92</f>
        <v>1200000</v>
      </c>
      <c r="M93" s="17">
        <f t="shared" ref="M93:W93" si="33">M85+M87+M91+M88+M86+M89+M90+M92</f>
        <v>0</v>
      </c>
      <c r="N93" s="17">
        <f t="shared" si="33"/>
        <v>0</v>
      </c>
      <c r="O93" s="17">
        <f t="shared" si="33"/>
        <v>0</v>
      </c>
      <c r="P93" s="17">
        <f t="shared" si="33"/>
        <v>0</v>
      </c>
      <c r="Q93" s="17">
        <f t="shared" si="33"/>
        <v>0</v>
      </c>
      <c r="R93" s="17">
        <f t="shared" si="33"/>
        <v>0</v>
      </c>
      <c r="S93" s="17">
        <f>S85+S87+S91+S88+S86+S89+S90+S92</f>
        <v>0</v>
      </c>
      <c r="T93" s="17">
        <f t="shared" si="33"/>
        <v>0</v>
      </c>
      <c r="U93" s="17">
        <f t="shared" si="33"/>
        <v>0</v>
      </c>
      <c r="V93" s="17">
        <f t="shared" si="33"/>
        <v>0</v>
      </c>
      <c r="W93" s="17">
        <f t="shared" si="33"/>
        <v>0</v>
      </c>
      <c r="X93" s="29">
        <f t="shared" si="25"/>
        <v>1200000</v>
      </c>
      <c r="Y93" s="39">
        <f t="shared" si="26"/>
        <v>1200000</v>
      </c>
    </row>
    <row r="94" spans="1:25" ht="32.25" customHeight="1">
      <c r="A94" s="5"/>
      <c r="B94" s="6"/>
      <c r="C94" s="8"/>
      <c r="D94" s="6"/>
      <c r="E94" s="18">
        <v>503</v>
      </c>
      <c r="F94" s="19">
        <v>650</v>
      </c>
      <c r="G94" s="20">
        <v>6000610</v>
      </c>
      <c r="H94" s="19" t="s">
        <v>0</v>
      </c>
      <c r="I94" s="19">
        <v>225</v>
      </c>
      <c r="J94" s="7">
        <f>L94+M94+N94</f>
        <v>1135986</v>
      </c>
      <c r="K94" s="39">
        <v>300000</v>
      </c>
      <c r="L94" s="7">
        <v>835986</v>
      </c>
      <c r="M94" s="7">
        <v>300000</v>
      </c>
      <c r="N94" s="7"/>
      <c r="O94" s="7"/>
      <c r="P94" s="7"/>
      <c r="Q94" s="7"/>
      <c r="R94" s="7"/>
      <c r="S94" s="7"/>
      <c r="T94" s="7"/>
      <c r="U94" s="7"/>
      <c r="V94" s="7"/>
      <c r="W94" s="7"/>
      <c r="X94" s="29">
        <f t="shared" si="25"/>
        <v>1435986</v>
      </c>
      <c r="Y94" s="39">
        <f t="shared" si="26"/>
        <v>1135986</v>
      </c>
    </row>
    <row r="95" spans="1:25" ht="32.25" customHeight="1">
      <c r="A95" s="5"/>
      <c r="B95" s="6"/>
      <c r="C95" s="8"/>
      <c r="D95" s="6"/>
      <c r="E95" s="18">
        <v>503</v>
      </c>
      <c r="F95" s="19">
        <v>650</v>
      </c>
      <c r="G95" s="20">
        <v>6000650</v>
      </c>
      <c r="H95" s="19" t="s">
        <v>0</v>
      </c>
      <c r="I95" s="19">
        <v>225</v>
      </c>
      <c r="J95" s="7">
        <f>L95+M95+N95</f>
        <v>0</v>
      </c>
      <c r="K95" s="39">
        <v>0</v>
      </c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29">
        <f t="shared" si="25"/>
        <v>0</v>
      </c>
      <c r="Y95" s="39">
        <f t="shared" si="26"/>
        <v>0</v>
      </c>
    </row>
    <row r="96" spans="1:25" ht="32.25" customHeight="1">
      <c r="A96" s="5"/>
      <c r="B96" s="6"/>
      <c r="C96" s="8"/>
      <c r="D96" s="6"/>
      <c r="E96" s="18">
        <v>503</v>
      </c>
      <c r="F96" s="19">
        <v>650</v>
      </c>
      <c r="G96" s="20">
        <v>507485</v>
      </c>
      <c r="H96" s="19" t="s">
        <v>138</v>
      </c>
      <c r="I96" s="19">
        <v>225</v>
      </c>
      <c r="J96" s="7"/>
      <c r="K96" s="39">
        <v>0</v>
      </c>
      <c r="L96" s="7">
        <v>1200000</v>
      </c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29">
        <f t="shared" si="25"/>
        <v>1200000</v>
      </c>
      <c r="Y96" s="39">
        <f t="shared" si="26"/>
        <v>1200000</v>
      </c>
    </row>
    <row r="97" spans="1:25" s="90" customFormat="1" ht="30" customHeight="1">
      <c r="A97" s="124"/>
      <c r="B97" s="125"/>
      <c r="C97" s="126"/>
      <c r="D97" s="125"/>
      <c r="E97" s="154" t="s">
        <v>41</v>
      </c>
      <c r="F97" s="155"/>
      <c r="G97" s="155"/>
      <c r="H97" s="155"/>
      <c r="I97" s="156"/>
      <c r="J97" s="127">
        <f>J94+J95</f>
        <v>1135986</v>
      </c>
      <c r="K97" s="127">
        <f>K94+K95+K96</f>
        <v>300000</v>
      </c>
      <c r="L97" s="127">
        <f>L94+L95+L96</f>
        <v>2035986</v>
      </c>
      <c r="M97" s="127">
        <f>M94+M95+M96</f>
        <v>300000</v>
      </c>
      <c r="N97" s="127">
        <f t="shared" ref="N97:W97" si="34">N94+N95+N96</f>
        <v>0</v>
      </c>
      <c r="O97" s="127">
        <f t="shared" si="34"/>
        <v>0</v>
      </c>
      <c r="P97" s="127">
        <f t="shared" si="34"/>
        <v>0</v>
      </c>
      <c r="Q97" s="127">
        <f t="shared" si="34"/>
        <v>0</v>
      </c>
      <c r="R97" s="127">
        <f t="shared" si="34"/>
        <v>0</v>
      </c>
      <c r="S97" s="127">
        <f t="shared" si="34"/>
        <v>0</v>
      </c>
      <c r="T97" s="127">
        <f t="shared" si="34"/>
        <v>0</v>
      </c>
      <c r="U97" s="127">
        <f t="shared" si="34"/>
        <v>0</v>
      </c>
      <c r="V97" s="127">
        <f t="shared" si="34"/>
        <v>0</v>
      </c>
      <c r="W97" s="127">
        <f t="shared" si="34"/>
        <v>0</v>
      </c>
      <c r="X97" s="29">
        <f t="shared" si="25"/>
        <v>2635986</v>
      </c>
      <c r="Y97" s="39">
        <f t="shared" si="26"/>
        <v>2335986</v>
      </c>
    </row>
    <row r="98" spans="1:25" ht="27" customHeight="1">
      <c r="A98" s="5"/>
      <c r="B98" s="6"/>
      <c r="C98" s="8"/>
      <c r="D98" s="6"/>
      <c r="E98" s="18">
        <v>505</v>
      </c>
      <c r="F98" s="19">
        <v>650</v>
      </c>
      <c r="G98" s="20">
        <v>6000204</v>
      </c>
      <c r="H98" s="19" t="s">
        <v>4</v>
      </c>
      <c r="I98" s="19">
        <v>251</v>
      </c>
      <c r="J98" s="7">
        <f>L98+M98+N98</f>
        <v>295420</v>
      </c>
      <c r="K98" s="39">
        <v>0</v>
      </c>
      <c r="L98" s="7">
        <f>187997+53713+53710</f>
        <v>295420</v>
      </c>
      <c r="M98" s="7"/>
      <c r="N98" s="7"/>
      <c r="O98" s="7"/>
      <c r="P98" s="7"/>
      <c r="Q98" s="37"/>
      <c r="R98" s="7"/>
      <c r="S98" s="7"/>
      <c r="T98" s="7"/>
      <c r="U98" s="7"/>
      <c r="V98" s="7"/>
      <c r="W98" s="7"/>
      <c r="X98" s="29">
        <f t="shared" si="25"/>
        <v>295420</v>
      </c>
      <c r="Y98" s="39">
        <f t="shared" si="26"/>
        <v>295420</v>
      </c>
    </row>
    <row r="99" spans="1:25" ht="27.75" customHeight="1">
      <c r="A99" s="5"/>
      <c r="B99" s="6"/>
      <c r="C99" s="8"/>
      <c r="D99" s="6"/>
      <c r="E99" s="157" t="s">
        <v>46</v>
      </c>
      <c r="F99" s="158"/>
      <c r="G99" s="158"/>
      <c r="H99" s="158"/>
      <c r="I99" s="159"/>
      <c r="J99" s="17">
        <f>J98</f>
        <v>295420</v>
      </c>
      <c r="K99" s="79">
        <v>0</v>
      </c>
      <c r="L99" s="17">
        <f>L98</f>
        <v>295420</v>
      </c>
      <c r="M99" s="17">
        <f t="shared" ref="M99:W99" si="35">M98</f>
        <v>0</v>
      </c>
      <c r="N99" s="17">
        <f t="shared" si="35"/>
        <v>0</v>
      </c>
      <c r="O99" s="17">
        <f t="shared" si="35"/>
        <v>0</v>
      </c>
      <c r="P99" s="17">
        <f t="shared" si="35"/>
        <v>0</v>
      </c>
      <c r="Q99" s="17">
        <f t="shared" si="35"/>
        <v>0</v>
      </c>
      <c r="R99" s="17">
        <f t="shared" si="35"/>
        <v>0</v>
      </c>
      <c r="S99" s="17">
        <f t="shared" si="35"/>
        <v>0</v>
      </c>
      <c r="T99" s="17">
        <f t="shared" si="35"/>
        <v>0</v>
      </c>
      <c r="U99" s="17">
        <f t="shared" si="35"/>
        <v>0</v>
      </c>
      <c r="V99" s="17">
        <f t="shared" si="35"/>
        <v>0</v>
      </c>
      <c r="W99" s="17">
        <f t="shared" si="35"/>
        <v>0</v>
      </c>
      <c r="X99" s="29">
        <f t="shared" si="25"/>
        <v>295420</v>
      </c>
      <c r="Y99" s="39">
        <f t="shared" si="26"/>
        <v>295420</v>
      </c>
    </row>
    <row r="100" spans="1:25" ht="42.75" customHeight="1">
      <c r="A100" s="5"/>
      <c r="B100" s="6"/>
      <c r="C100" s="8"/>
      <c r="D100" s="6"/>
      <c r="E100" s="18">
        <v>707</v>
      </c>
      <c r="F100" s="19">
        <v>650</v>
      </c>
      <c r="G100" s="20">
        <v>207482</v>
      </c>
      <c r="H100" s="19" t="s">
        <v>9</v>
      </c>
      <c r="I100" s="19">
        <v>211</v>
      </c>
      <c r="J100" s="7">
        <f>L100+M100+N100</f>
        <v>0</v>
      </c>
      <c r="K100" s="39">
        <v>503471</v>
      </c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29">
        <f t="shared" si="25"/>
        <v>503471</v>
      </c>
      <c r="Y100" s="39">
        <f t="shared" si="26"/>
        <v>0</v>
      </c>
    </row>
    <row r="101" spans="1:25" ht="42.75" customHeight="1">
      <c r="A101" s="5"/>
      <c r="B101" s="6"/>
      <c r="C101" s="8"/>
      <c r="D101" s="6"/>
      <c r="E101" s="18">
        <v>707</v>
      </c>
      <c r="F101" s="19">
        <v>650</v>
      </c>
      <c r="G101" s="20">
        <v>207482</v>
      </c>
      <c r="H101" s="19" t="s">
        <v>9</v>
      </c>
      <c r="I101" s="19">
        <v>213</v>
      </c>
      <c r="J101" s="7">
        <f>L101+M101+N101</f>
        <v>0</v>
      </c>
      <c r="K101" s="39">
        <v>152000</v>
      </c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29">
        <f t="shared" si="25"/>
        <v>152000</v>
      </c>
      <c r="Y101" s="39">
        <f t="shared" si="26"/>
        <v>0</v>
      </c>
    </row>
    <row r="102" spans="1:25" ht="42.75" customHeight="1">
      <c r="A102" s="5"/>
      <c r="B102" s="6"/>
      <c r="C102" s="8"/>
      <c r="D102" s="6"/>
      <c r="E102" s="18">
        <v>707</v>
      </c>
      <c r="F102" s="19">
        <v>650</v>
      </c>
      <c r="G102" s="20">
        <v>207482</v>
      </c>
      <c r="H102" s="19">
        <v>112</v>
      </c>
      <c r="I102" s="19">
        <v>212</v>
      </c>
      <c r="J102" s="7"/>
      <c r="K102" s="39">
        <v>0</v>
      </c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29">
        <f t="shared" si="25"/>
        <v>0</v>
      </c>
      <c r="Y102" s="39">
        <f t="shared" si="26"/>
        <v>0</v>
      </c>
    </row>
    <row r="103" spans="1:25" s="90" customFormat="1" ht="42.75" customHeight="1">
      <c r="A103" s="124"/>
      <c r="B103" s="125"/>
      <c r="C103" s="126"/>
      <c r="D103" s="125"/>
      <c r="E103" s="154" t="s">
        <v>48</v>
      </c>
      <c r="F103" s="155"/>
      <c r="G103" s="155"/>
      <c r="H103" s="155"/>
      <c r="I103" s="156"/>
      <c r="J103" s="127">
        <f>J100+J101</f>
        <v>0</v>
      </c>
      <c r="K103" s="127">
        <f>K100+K101</f>
        <v>655471</v>
      </c>
      <c r="L103" s="127">
        <f>L100+L101</f>
        <v>0</v>
      </c>
      <c r="M103" s="127">
        <f t="shared" ref="M103:U103" si="36">M100+M101</f>
        <v>0</v>
      </c>
      <c r="N103" s="127">
        <f t="shared" si="36"/>
        <v>0</v>
      </c>
      <c r="O103" s="127">
        <f t="shared" si="36"/>
        <v>0</v>
      </c>
      <c r="P103" s="127">
        <f t="shared" si="36"/>
        <v>0</v>
      </c>
      <c r="Q103" s="127">
        <f t="shared" si="36"/>
        <v>0</v>
      </c>
      <c r="R103" s="127">
        <f t="shared" si="36"/>
        <v>0</v>
      </c>
      <c r="S103" s="127">
        <f t="shared" si="36"/>
        <v>0</v>
      </c>
      <c r="T103" s="127">
        <f t="shared" si="36"/>
        <v>0</v>
      </c>
      <c r="U103" s="127">
        <f t="shared" si="36"/>
        <v>0</v>
      </c>
      <c r="V103" s="127">
        <f>V100+V101+V102</f>
        <v>0</v>
      </c>
      <c r="W103" s="127">
        <f>W100+W101+W102</f>
        <v>0</v>
      </c>
      <c r="X103" s="29">
        <f t="shared" si="25"/>
        <v>655471</v>
      </c>
      <c r="Y103" s="39">
        <f t="shared" si="26"/>
        <v>0</v>
      </c>
    </row>
    <row r="104" spans="1:25" ht="42.75" customHeight="1">
      <c r="A104" s="5"/>
      <c r="B104" s="6"/>
      <c r="C104" s="8"/>
      <c r="D104" s="6"/>
      <c r="E104" s="18">
        <v>801</v>
      </c>
      <c r="F104" s="19">
        <v>650</v>
      </c>
      <c r="G104" s="20">
        <v>307483</v>
      </c>
      <c r="H104" s="19" t="s">
        <v>9</v>
      </c>
      <c r="I104" s="19">
        <v>211</v>
      </c>
      <c r="J104" s="7">
        <f>L104+M104+N104</f>
        <v>0</v>
      </c>
      <c r="K104" s="39">
        <v>9390178</v>
      </c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29">
        <f t="shared" si="25"/>
        <v>9390178</v>
      </c>
      <c r="Y104" s="39">
        <f t="shared" si="26"/>
        <v>0</v>
      </c>
    </row>
    <row r="105" spans="1:25" ht="42.75" customHeight="1">
      <c r="A105" s="5"/>
      <c r="B105" s="6"/>
      <c r="C105" s="8"/>
      <c r="D105" s="6"/>
      <c r="E105" s="18">
        <v>801</v>
      </c>
      <c r="F105" s="19">
        <v>650</v>
      </c>
      <c r="G105" s="20">
        <v>307483</v>
      </c>
      <c r="H105" s="19">
        <v>111</v>
      </c>
      <c r="I105" s="19">
        <v>211</v>
      </c>
      <c r="J105" s="7"/>
      <c r="K105" s="39">
        <v>604800</v>
      </c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29">
        <f t="shared" si="25"/>
        <v>604800</v>
      </c>
      <c r="Y105" s="39">
        <f t="shared" si="26"/>
        <v>0</v>
      </c>
    </row>
    <row r="106" spans="1:25" ht="42.75" customHeight="1">
      <c r="A106" s="5"/>
      <c r="B106" s="6"/>
      <c r="C106" s="8"/>
      <c r="D106" s="6"/>
      <c r="E106" s="18">
        <v>801</v>
      </c>
      <c r="F106" s="19">
        <v>650</v>
      </c>
      <c r="G106" s="20">
        <v>307483</v>
      </c>
      <c r="H106" s="19">
        <v>111</v>
      </c>
      <c r="I106" s="19">
        <v>213</v>
      </c>
      <c r="J106" s="7"/>
      <c r="K106" s="39">
        <v>2835800</v>
      </c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29">
        <f t="shared" si="25"/>
        <v>2835800</v>
      </c>
      <c r="Y106" s="39">
        <f t="shared" si="26"/>
        <v>0</v>
      </c>
    </row>
    <row r="107" spans="1:25" ht="42.75" customHeight="1">
      <c r="A107" s="5"/>
      <c r="B107" s="6"/>
      <c r="C107" s="8"/>
      <c r="D107" s="6"/>
      <c r="E107" s="18">
        <v>801</v>
      </c>
      <c r="F107" s="19">
        <v>650</v>
      </c>
      <c r="G107" s="20">
        <v>307483</v>
      </c>
      <c r="H107" s="19">
        <v>111</v>
      </c>
      <c r="I107" s="19">
        <v>213</v>
      </c>
      <c r="J107" s="7">
        <f t="shared" ref="J107:J118" si="37">L107+M107+N107</f>
        <v>0</v>
      </c>
      <c r="K107" s="39">
        <v>182700</v>
      </c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29">
        <f t="shared" si="25"/>
        <v>182700</v>
      </c>
      <c r="Y107" s="39">
        <f t="shared" si="26"/>
        <v>0</v>
      </c>
    </row>
    <row r="108" spans="1:25" ht="42.75" customHeight="1">
      <c r="A108" s="5"/>
      <c r="B108" s="6"/>
      <c r="C108" s="8"/>
      <c r="D108" s="6"/>
      <c r="E108" s="18">
        <v>801</v>
      </c>
      <c r="F108" s="19">
        <v>650</v>
      </c>
      <c r="G108" s="20">
        <v>307483</v>
      </c>
      <c r="H108" s="19">
        <v>112</v>
      </c>
      <c r="I108" s="19">
        <v>212</v>
      </c>
      <c r="J108" s="7">
        <f t="shared" si="37"/>
        <v>0</v>
      </c>
      <c r="K108" s="39">
        <v>90000</v>
      </c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29">
        <f t="shared" si="25"/>
        <v>90000</v>
      </c>
      <c r="Y108" s="39">
        <f t="shared" si="26"/>
        <v>0</v>
      </c>
    </row>
    <row r="109" spans="1:25" ht="41.25" customHeight="1">
      <c r="A109" s="5"/>
      <c r="B109" s="6"/>
      <c r="C109" s="8"/>
      <c r="D109" s="6"/>
      <c r="E109" s="18">
        <v>801</v>
      </c>
      <c r="F109" s="19">
        <v>650</v>
      </c>
      <c r="G109" s="20">
        <v>307483</v>
      </c>
      <c r="H109" s="19" t="s">
        <v>2</v>
      </c>
      <c r="I109" s="19">
        <v>221</v>
      </c>
      <c r="J109" s="7">
        <f>L109+M109+N109</f>
        <v>0</v>
      </c>
      <c r="K109" s="39">
        <v>98500</v>
      </c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29">
        <f t="shared" si="25"/>
        <v>98500</v>
      </c>
      <c r="Y109" s="39">
        <f t="shared" si="26"/>
        <v>0</v>
      </c>
    </row>
    <row r="110" spans="1:25" ht="42.75" customHeight="1">
      <c r="A110" s="5"/>
      <c r="B110" s="6"/>
      <c r="C110" s="8"/>
      <c r="D110" s="6"/>
      <c r="E110" s="18">
        <v>801</v>
      </c>
      <c r="F110" s="19">
        <v>650</v>
      </c>
      <c r="G110" s="20">
        <v>307483</v>
      </c>
      <c r="H110" s="19" t="s">
        <v>0</v>
      </c>
      <c r="I110" s="19">
        <v>222</v>
      </c>
      <c r="J110" s="7">
        <f t="shared" si="37"/>
        <v>0</v>
      </c>
      <c r="K110" s="39">
        <v>54000</v>
      </c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29">
        <f t="shared" si="25"/>
        <v>54000</v>
      </c>
      <c r="Y110" s="39">
        <f t="shared" si="26"/>
        <v>0</v>
      </c>
    </row>
    <row r="111" spans="1:25" ht="42.75" customHeight="1">
      <c r="A111" s="5"/>
      <c r="B111" s="6"/>
      <c r="C111" s="8"/>
      <c r="D111" s="6"/>
      <c r="E111" s="18">
        <v>801</v>
      </c>
      <c r="F111" s="19">
        <v>650</v>
      </c>
      <c r="G111" s="20">
        <v>307483</v>
      </c>
      <c r="H111" s="19" t="s">
        <v>0</v>
      </c>
      <c r="I111" s="19">
        <v>223</v>
      </c>
      <c r="J111" s="7">
        <f t="shared" si="37"/>
        <v>0</v>
      </c>
      <c r="K111" s="39">
        <v>341566</v>
      </c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29">
        <f t="shared" si="25"/>
        <v>341566</v>
      </c>
      <c r="Y111" s="39">
        <f t="shared" si="26"/>
        <v>0</v>
      </c>
    </row>
    <row r="112" spans="1:25" ht="42.75" customHeight="1">
      <c r="A112" s="5"/>
      <c r="B112" s="6"/>
      <c r="C112" s="8"/>
      <c r="D112" s="6"/>
      <c r="E112" s="18">
        <v>801</v>
      </c>
      <c r="F112" s="19">
        <v>650</v>
      </c>
      <c r="G112" s="20">
        <v>307483</v>
      </c>
      <c r="H112" s="19" t="s">
        <v>0</v>
      </c>
      <c r="I112" s="19">
        <v>225</v>
      </c>
      <c r="J112" s="7">
        <f t="shared" si="37"/>
        <v>0</v>
      </c>
      <c r="K112" s="39">
        <v>100000</v>
      </c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29">
        <f t="shared" si="25"/>
        <v>100000</v>
      </c>
      <c r="Y112" s="39">
        <f t="shared" si="26"/>
        <v>0</v>
      </c>
    </row>
    <row r="113" spans="1:28" ht="42.75" customHeight="1">
      <c r="A113" s="5"/>
      <c r="B113" s="6"/>
      <c r="C113" s="8"/>
      <c r="D113" s="6"/>
      <c r="E113" s="18">
        <v>801</v>
      </c>
      <c r="F113" s="19">
        <v>650</v>
      </c>
      <c r="G113" s="20">
        <v>307483</v>
      </c>
      <c r="H113" s="19" t="s">
        <v>0</v>
      </c>
      <c r="I113" s="19">
        <v>226</v>
      </c>
      <c r="J113" s="7">
        <f t="shared" si="37"/>
        <v>0</v>
      </c>
      <c r="K113" s="39">
        <v>115000</v>
      </c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29">
        <f t="shared" si="25"/>
        <v>115000</v>
      </c>
      <c r="Y113" s="39">
        <f t="shared" si="26"/>
        <v>0</v>
      </c>
    </row>
    <row r="114" spans="1:28" ht="42.75" customHeight="1">
      <c r="A114" s="5"/>
      <c r="B114" s="6"/>
      <c r="C114" s="8"/>
      <c r="D114" s="6"/>
      <c r="E114" s="18">
        <v>801</v>
      </c>
      <c r="F114" s="19">
        <v>650</v>
      </c>
      <c r="G114" s="20">
        <v>307483</v>
      </c>
      <c r="H114" s="19" t="s">
        <v>0</v>
      </c>
      <c r="I114" s="19">
        <v>290</v>
      </c>
      <c r="J114" s="7">
        <f t="shared" si="37"/>
        <v>0</v>
      </c>
      <c r="K114" s="39">
        <v>100000</v>
      </c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29">
        <f t="shared" si="25"/>
        <v>100000</v>
      </c>
      <c r="Y114" s="39">
        <f t="shared" si="26"/>
        <v>0</v>
      </c>
    </row>
    <row r="115" spans="1:28" ht="42.75" customHeight="1">
      <c r="A115" s="5"/>
      <c r="B115" s="6"/>
      <c r="C115" s="8"/>
      <c r="D115" s="6"/>
      <c r="E115" s="18">
        <v>801</v>
      </c>
      <c r="F115" s="19">
        <v>650</v>
      </c>
      <c r="G115" s="20">
        <v>307483</v>
      </c>
      <c r="H115" s="19" t="s">
        <v>8</v>
      </c>
      <c r="I115" s="19">
        <v>290</v>
      </c>
      <c r="J115" s="7">
        <f t="shared" si="37"/>
        <v>0</v>
      </c>
      <c r="K115" s="39">
        <v>36000</v>
      </c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29">
        <f t="shared" si="25"/>
        <v>36000</v>
      </c>
      <c r="Y115" s="39">
        <f t="shared" si="26"/>
        <v>0</v>
      </c>
      <c r="AB115" s="40"/>
    </row>
    <row r="116" spans="1:28" ht="71.25" customHeight="1">
      <c r="A116" s="5"/>
      <c r="B116" s="6"/>
      <c r="C116" s="8"/>
      <c r="D116" s="6"/>
      <c r="E116" s="41" t="s">
        <v>54</v>
      </c>
      <c r="F116" s="19">
        <v>650</v>
      </c>
      <c r="G116" s="20">
        <v>307483</v>
      </c>
      <c r="H116" s="19">
        <v>244</v>
      </c>
      <c r="I116" s="19">
        <v>290</v>
      </c>
      <c r="J116" s="7">
        <f t="shared" si="37"/>
        <v>6000</v>
      </c>
      <c r="K116" s="39">
        <v>0</v>
      </c>
      <c r="L116" s="7"/>
      <c r="M116" s="7">
        <v>6000</v>
      </c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29">
        <f t="shared" si="25"/>
        <v>6000</v>
      </c>
      <c r="Y116" s="39">
        <f t="shared" si="26"/>
        <v>6000</v>
      </c>
      <c r="Z116" s="83"/>
    </row>
    <row r="117" spans="1:28" ht="42.75" customHeight="1">
      <c r="A117" s="5"/>
      <c r="B117" s="6"/>
      <c r="C117" s="8"/>
      <c r="D117" s="6"/>
      <c r="E117" s="18">
        <v>801</v>
      </c>
      <c r="F117" s="19">
        <v>650</v>
      </c>
      <c r="G117" s="20">
        <v>307483</v>
      </c>
      <c r="H117" s="19" t="s">
        <v>0</v>
      </c>
      <c r="I117" s="19">
        <v>310</v>
      </c>
      <c r="J117" s="7">
        <f t="shared" si="37"/>
        <v>0</v>
      </c>
      <c r="K117" s="39">
        <v>0</v>
      </c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29">
        <f t="shared" si="25"/>
        <v>0</v>
      </c>
      <c r="Y117" s="39">
        <f t="shared" si="26"/>
        <v>0</v>
      </c>
    </row>
    <row r="118" spans="1:28" ht="42.75" customHeight="1">
      <c r="A118" s="5"/>
      <c r="B118" s="6"/>
      <c r="C118" s="8"/>
      <c r="D118" s="6"/>
      <c r="E118" s="18">
        <v>801</v>
      </c>
      <c r="F118" s="19">
        <v>650</v>
      </c>
      <c r="G118" s="20">
        <v>307483</v>
      </c>
      <c r="H118" s="19" t="s">
        <v>0</v>
      </c>
      <c r="I118" s="19">
        <v>340</v>
      </c>
      <c r="J118" s="7">
        <f t="shared" si="37"/>
        <v>0</v>
      </c>
      <c r="K118" s="39">
        <v>100000</v>
      </c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29">
        <f t="shared" si="25"/>
        <v>100000</v>
      </c>
      <c r="Y118" s="39">
        <f t="shared" si="26"/>
        <v>0</v>
      </c>
    </row>
    <row r="119" spans="1:28" s="90" customFormat="1" ht="42" customHeight="1">
      <c r="A119" s="124"/>
      <c r="B119" s="125"/>
      <c r="C119" s="126"/>
      <c r="D119" s="125"/>
      <c r="E119" s="154" t="s">
        <v>49</v>
      </c>
      <c r="F119" s="155"/>
      <c r="G119" s="155"/>
      <c r="H119" s="155"/>
      <c r="I119" s="156"/>
      <c r="J119" s="127">
        <f>J104+J107+J108+J109+J110+J111+J112+J113+J114+J115+J117+J118</f>
        <v>0</v>
      </c>
      <c r="K119" s="127">
        <f>K104+K107+K108+K109+K110+K111+K112+K113+K114+K115+K117+K118+K116+K105+K106</f>
        <v>14048544</v>
      </c>
      <c r="L119" s="127">
        <f t="shared" ref="L119:W119" si="38">L104+L107+L108+L109+L110+L111+L112+L113+L114+L115+L117+L118+L116+L105+L106</f>
        <v>0</v>
      </c>
      <c r="M119" s="127">
        <f t="shared" si="38"/>
        <v>6000</v>
      </c>
      <c r="N119" s="127">
        <f t="shared" si="38"/>
        <v>0</v>
      </c>
      <c r="O119" s="127">
        <f t="shared" si="38"/>
        <v>0</v>
      </c>
      <c r="P119" s="127">
        <f t="shared" si="38"/>
        <v>0</v>
      </c>
      <c r="Q119" s="127">
        <f t="shared" si="38"/>
        <v>0</v>
      </c>
      <c r="R119" s="127">
        <f t="shared" si="38"/>
        <v>0</v>
      </c>
      <c r="S119" s="127">
        <f t="shared" si="38"/>
        <v>0</v>
      </c>
      <c r="T119" s="127">
        <f t="shared" si="38"/>
        <v>0</v>
      </c>
      <c r="U119" s="127">
        <f t="shared" si="38"/>
        <v>0</v>
      </c>
      <c r="V119" s="127">
        <f t="shared" si="38"/>
        <v>0</v>
      </c>
      <c r="W119" s="127">
        <f t="shared" si="38"/>
        <v>0</v>
      </c>
      <c r="X119" s="29">
        <f t="shared" si="25"/>
        <v>14054544</v>
      </c>
      <c r="Y119" s="39">
        <f t="shared" si="26"/>
        <v>6000</v>
      </c>
    </row>
    <row r="120" spans="1:28" ht="42.75" hidden="1" customHeight="1">
      <c r="A120" s="5"/>
      <c r="B120" s="6"/>
      <c r="C120" s="8"/>
      <c r="D120" s="6"/>
      <c r="E120" s="18">
        <v>804</v>
      </c>
      <c r="F120" s="19">
        <v>650</v>
      </c>
      <c r="G120" s="20"/>
      <c r="H120" s="19">
        <v>244</v>
      </c>
      <c r="I120" s="19">
        <v>222</v>
      </c>
      <c r="J120" s="7">
        <f>L120+M120+N120</f>
        <v>0</v>
      </c>
      <c r="K120" s="39">
        <f t="shared" si="31"/>
        <v>0</v>
      </c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29">
        <f t="shared" si="25"/>
        <v>0</v>
      </c>
      <c r="Y120" s="39">
        <f t="shared" si="26"/>
        <v>0</v>
      </c>
    </row>
    <row r="121" spans="1:28" ht="42.75" hidden="1" customHeight="1">
      <c r="A121" s="5"/>
      <c r="B121" s="6"/>
      <c r="C121" s="8"/>
      <c r="D121" s="6"/>
      <c r="E121" s="18">
        <v>804</v>
      </c>
      <c r="F121" s="19">
        <v>650</v>
      </c>
      <c r="G121" s="20"/>
      <c r="H121" s="19" t="s">
        <v>0</v>
      </c>
      <c r="I121" s="19">
        <v>226</v>
      </c>
      <c r="J121" s="7">
        <f t="shared" ref="J121:J124" si="39">L121+M121+N121</f>
        <v>0</v>
      </c>
      <c r="K121" s="39">
        <f t="shared" si="31"/>
        <v>0</v>
      </c>
      <c r="L121" s="7"/>
      <c r="M121" s="7"/>
      <c r="N121" s="7"/>
      <c r="O121" s="7"/>
      <c r="P121" s="7"/>
      <c r="Q121" s="37"/>
      <c r="R121" s="7"/>
      <c r="S121" s="7"/>
      <c r="T121" s="7"/>
      <c r="U121" s="7"/>
      <c r="V121" s="7"/>
      <c r="W121" s="7"/>
      <c r="X121" s="29">
        <f t="shared" si="25"/>
        <v>0</v>
      </c>
      <c r="Y121" s="39">
        <f t="shared" si="26"/>
        <v>0</v>
      </c>
    </row>
    <row r="122" spans="1:28" ht="42.75" hidden="1" customHeight="1">
      <c r="A122" s="5"/>
      <c r="B122" s="6"/>
      <c r="C122" s="8"/>
      <c r="D122" s="6"/>
      <c r="E122" s="18">
        <v>804</v>
      </c>
      <c r="F122" s="19">
        <v>650</v>
      </c>
      <c r="G122" s="20"/>
      <c r="H122" s="19" t="s">
        <v>0</v>
      </c>
      <c r="I122" s="19">
        <v>290</v>
      </c>
      <c r="J122" s="7">
        <f t="shared" si="39"/>
        <v>0</v>
      </c>
      <c r="K122" s="39">
        <f t="shared" si="31"/>
        <v>0</v>
      </c>
      <c r="L122" s="7"/>
      <c r="M122" s="7"/>
      <c r="N122" s="7"/>
      <c r="O122" s="7"/>
      <c r="P122" s="7"/>
      <c r="Q122" s="37"/>
      <c r="R122" s="7"/>
      <c r="S122" s="7"/>
      <c r="T122" s="7"/>
      <c r="U122" s="7"/>
      <c r="V122" s="7"/>
      <c r="W122" s="7"/>
      <c r="X122" s="29">
        <f t="shared" si="25"/>
        <v>0</v>
      </c>
      <c r="Y122" s="39">
        <f t="shared" si="26"/>
        <v>0</v>
      </c>
    </row>
    <row r="123" spans="1:28" ht="42.75" hidden="1" customHeight="1">
      <c r="A123" s="5"/>
      <c r="B123" s="6"/>
      <c r="C123" s="8"/>
      <c r="D123" s="6"/>
      <c r="E123" s="18">
        <v>804</v>
      </c>
      <c r="F123" s="19">
        <v>650</v>
      </c>
      <c r="G123" s="20"/>
      <c r="H123" s="19" t="s">
        <v>0</v>
      </c>
      <c r="I123" s="19">
        <v>310</v>
      </c>
      <c r="J123" s="7">
        <f t="shared" si="39"/>
        <v>0</v>
      </c>
      <c r="K123" s="39">
        <f t="shared" si="31"/>
        <v>0</v>
      </c>
      <c r="L123" s="7"/>
      <c r="M123" s="7"/>
      <c r="N123" s="7"/>
      <c r="O123" s="7"/>
      <c r="P123" s="7"/>
      <c r="Q123" s="37"/>
      <c r="R123" s="7"/>
      <c r="S123" s="7"/>
      <c r="T123" s="7"/>
      <c r="U123" s="7"/>
      <c r="V123" s="7"/>
      <c r="W123" s="7"/>
      <c r="X123" s="29">
        <f t="shared" si="25"/>
        <v>0</v>
      </c>
      <c r="Y123" s="39">
        <f t="shared" si="26"/>
        <v>0</v>
      </c>
    </row>
    <row r="124" spans="1:28" ht="42.75" hidden="1" customHeight="1">
      <c r="A124" s="5"/>
      <c r="B124" s="6"/>
      <c r="C124" s="8"/>
      <c r="D124" s="6"/>
      <c r="E124" s="18">
        <v>804</v>
      </c>
      <c r="F124" s="19">
        <v>650</v>
      </c>
      <c r="G124" s="20"/>
      <c r="H124" s="19">
        <v>244</v>
      </c>
      <c r="I124" s="19">
        <v>340</v>
      </c>
      <c r="J124" s="7">
        <f t="shared" si="39"/>
        <v>0</v>
      </c>
      <c r="K124" s="39">
        <f t="shared" si="31"/>
        <v>0</v>
      </c>
      <c r="L124" s="7"/>
      <c r="M124" s="7"/>
      <c r="N124" s="7"/>
      <c r="O124" s="7"/>
      <c r="P124" s="7"/>
      <c r="Q124" s="37"/>
      <c r="R124" s="7"/>
      <c r="S124" s="7"/>
      <c r="T124" s="7"/>
      <c r="U124" s="7"/>
      <c r="V124" s="7"/>
      <c r="W124" s="7"/>
      <c r="X124" s="29">
        <f t="shared" si="25"/>
        <v>0</v>
      </c>
      <c r="Y124" s="39">
        <f t="shared" si="26"/>
        <v>0</v>
      </c>
    </row>
    <row r="125" spans="1:28" ht="2.25" customHeight="1">
      <c r="A125" s="5"/>
      <c r="B125" s="6"/>
      <c r="C125" s="8"/>
      <c r="D125" s="6"/>
      <c r="E125" s="157" t="s">
        <v>50</v>
      </c>
      <c r="F125" s="158"/>
      <c r="G125" s="158"/>
      <c r="H125" s="158"/>
      <c r="I125" s="159"/>
      <c r="J125" s="17">
        <f>J120+J121+J122+J123+J124</f>
        <v>0</v>
      </c>
      <c r="K125" s="17">
        <f>K122+K123+K121+K124+K120</f>
        <v>0</v>
      </c>
      <c r="L125" s="17">
        <f>L122+L123+L121+L124+L120</f>
        <v>0</v>
      </c>
      <c r="M125" s="17">
        <f t="shared" ref="M125:W125" si="40">M122+M123+M121+M124+M120</f>
        <v>0</v>
      </c>
      <c r="N125" s="17">
        <f t="shared" si="40"/>
        <v>0</v>
      </c>
      <c r="O125" s="17">
        <f t="shared" si="40"/>
        <v>0</v>
      </c>
      <c r="P125" s="17">
        <f t="shared" si="40"/>
        <v>0</v>
      </c>
      <c r="Q125" s="17">
        <f t="shared" si="40"/>
        <v>0</v>
      </c>
      <c r="R125" s="17">
        <f t="shared" si="40"/>
        <v>0</v>
      </c>
      <c r="S125" s="17">
        <f t="shared" si="40"/>
        <v>0</v>
      </c>
      <c r="T125" s="17">
        <f t="shared" si="40"/>
        <v>0</v>
      </c>
      <c r="U125" s="17">
        <f t="shared" si="40"/>
        <v>0</v>
      </c>
      <c r="V125" s="17">
        <f t="shared" si="40"/>
        <v>0</v>
      </c>
      <c r="W125" s="17">
        <f t="shared" si="40"/>
        <v>0</v>
      </c>
      <c r="X125" s="29">
        <f t="shared" si="25"/>
        <v>0</v>
      </c>
      <c r="Y125" s="39">
        <f t="shared" si="26"/>
        <v>0</v>
      </c>
    </row>
    <row r="126" spans="1:28" ht="32.25" customHeight="1">
      <c r="A126" s="5"/>
      <c r="B126" s="6"/>
      <c r="C126" s="8"/>
      <c r="D126" s="6"/>
      <c r="E126" s="18">
        <v>1101</v>
      </c>
      <c r="F126" s="19">
        <v>650</v>
      </c>
      <c r="G126" s="20">
        <v>6000004</v>
      </c>
      <c r="H126" s="19" t="s">
        <v>0</v>
      </c>
      <c r="I126" s="19">
        <v>290</v>
      </c>
      <c r="J126" s="7">
        <f>L126+M126+N126</f>
        <v>0</v>
      </c>
      <c r="K126" s="39">
        <v>25000</v>
      </c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29">
        <f t="shared" si="25"/>
        <v>25000</v>
      </c>
      <c r="Y126" s="39">
        <f t="shared" si="26"/>
        <v>0</v>
      </c>
    </row>
    <row r="127" spans="1:28" s="90" customFormat="1" ht="32.25" customHeight="1">
      <c r="A127" s="124"/>
      <c r="B127" s="125"/>
      <c r="C127" s="126"/>
      <c r="D127" s="125"/>
      <c r="E127" s="154" t="s">
        <v>52</v>
      </c>
      <c r="F127" s="155"/>
      <c r="G127" s="155"/>
      <c r="H127" s="155"/>
      <c r="I127" s="156"/>
      <c r="J127" s="127">
        <f>J126</f>
        <v>0</v>
      </c>
      <c r="K127" s="127">
        <f>K126</f>
        <v>25000</v>
      </c>
      <c r="L127" s="127">
        <f>L126</f>
        <v>0</v>
      </c>
      <c r="M127" s="127">
        <f t="shared" ref="M127:V127" si="41">M126</f>
        <v>0</v>
      </c>
      <c r="N127" s="127">
        <f t="shared" si="41"/>
        <v>0</v>
      </c>
      <c r="O127" s="127">
        <f t="shared" si="41"/>
        <v>0</v>
      </c>
      <c r="P127" s="127">
        <f t="shared" si="41"/>
        <v>0</v>
      </c>
      <c r="Q127" s="127">
        <f t="shared" si="41"/>
        <v>0</v>
      </c>
      <c r="R127" s="127">
        <f t="shared" si="41"/>
        <v>0</v>
      </c>
      <c r="S127" s="127">
        <f t="shared" si="41"/>
        <v>0</v>
      </c>
      <c r="T127" s="127">
        <f t="shared" si="41"/>
        <v>0</v>
      </c>
      <c r="U127" s="127">
        <f t="shared" si="41"/>
        <v>0</v>
      </c>
      <c r="V127" s="127">
        <f t="shared" si="41"/>
        <v>0</v>
      </c>
      <c r="W127" s="127">
        <f>W126</f>
        <v>0</v>
      </c>
      <c r="X127" s="29">
        <f t="shared" si="25"/>
        <v>25000</v>
      </c>
      <c r="Y127" s="39">
        <f t="shared" si="26"/>
        <v>0</v>
      </c>
    </row>
    <row r="128" spans="1:28" ht="32.25" customHeight="1">
      <c r="A128" s="5"/>
      <c r="B128" s="6"/>
      <c r="C128" s="8"/>
      <c r="D128" s="6"/>
      <c r="E128" s="18">
        <v>1204</v>
      </c>
      <c r="F128" s="19">
        <v>650</v>
      </c>
      <c r="G128" s="20">
        <v>6000240</v>
      </c>
      <c r="H128" s="19" t="s">
        <v>0</v>
      </c>
      <c r="I128" s="19">
        <v>226</v>
      </c>
      <c r="J128" s="7">
        <f>L128+M128+N128</f>
        <v>0</v>
      </c>
      <c r="K128" s="39">
        <v>80000</v>
      </c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29">
        <f t="shared" si="25"/>
        <v>80000</v>
      </c>
      <c r="Y128" s="39">
        <f t="shared" si="26"/>
        <v>0</v>
      </c>
    </row>
    <row r="129" spans="1:25" s="90" customFormat="1" ht="32.25" customHeight="1">
      <c r="A129" s="124"/>
      <c r="B129" s="131"/>
      <c r="C129" s="132"/>
      <c r="D129" s="131"/>
      <c r="E129" s="155" t="s">
        <v>53</v>
      </c>
      <c r="F129" s="155"/>
      <c r="G129" s="155"/>
      <c r="H129" s="155"/>
      <c r="I129" s="156"/>
      <c r="J129" s="133">
        <f>J128</f>
        <v>0</v>
      </c>
      <c r="K129" s="133">
        <f>K128</f>
        <v>80000</v>
      </c>
      <c r="L129" s="133">
        <f>L128</f>
        <v>0</v>
      </c>
      <c r="M129" s="133">
        <f t="shared" ref="M129:W129" si="42">M128</f>
        <v>0</v>
      </c>
      <c r="N129" s="133">
        <f t="shared" si="42"/>
        <v>0</v>
      </c>
      <c r="O129" s="133">
        <f t="shared" si="42"/>
        <v>0</v>
      </c>
      <c r="P129" s="133">
        <f t="shared" si="42"/>
        <v>0</v>
      </c>
      <c r="Q129" s="133">
        <f t="shared" si="42"/>
        <v>0</v>
      </c>
      <c r="R129" s="133">
        <f t="shared" si="42"/>
        <v>0</v>
      </c>
      <c r="S129" s="133">
        <f t="shared" si="42"/>
        <v>0</v>
      </c>
      <c r="T129" s="133">
        <f t="shared" si="42"/>
        <v>0</v>
      </c>
      <c r="U129" s="133">
        <f t="shared" si="42"/>
        <v>0</v>
      </c>
      <c r="V129" s="133">
        <f t="shared" si="42"/>
        <v>0</v>
      </c>
      <c r="W129" s="133">
        <f t="shared" si="42"/>
        <v>0</v>
      </c>
      <c r="X129" s="29">
        <f t="shared" si="25"/>
        <v>80000</v>
      </c>
      <c r="Y129" s="39">
        <f t="shared" si="26"/>
        <v>0</v>
      </c>
    </row>
    <row r="130" spans="1:25" ht="28.5" customHeight="1" thickBot="1">
      <c r="A130" s="5"/>
      <c r="B130" s="4"/>
      <c r="C130" s="4"/>
      <c r="D130" s="4"/>
      <c r="E130" s="160" t="s">
        <v>111</v>
      </c>
      <c r="F130" s="160"/>
      <c r="G130" s="160"/>
      <c r="H130" s="160"/>
      <c r="I130" s="161"/>
      <c r="J130" s="76" t="e">
        <f>J6+J9+J13+J21+J25+J37+J43+J54+J60+J62+J67+J69+J74+J80+J84+J93+J97+J99+J103+J119+J125+J127+J129</f>
        <v>#REF!</v>
      </c>
      <c r="K130" s="143">
        <f t="shared" ref="K130:X130" si="43">K6+K9+K13+K21+K23+K25+K37+K43+K54+K60+K62+K67+K69+K74+K80+K84+K93+K97+K99+K103+K119+K125+K127+K129+K82</f>
        <v>29492500</v>
      </c>
      <c r="L130" s="143">
        <f t="shared" si="43"/>
        <v>5266329.46</v>
      </c>
      <c r="M130" s="143">
        <f t="shared" si="43"/>
        <v>8800000</v>
      </c>
      <c r="N130" s="143">
        <f t="shared" si="43"/>
        <v>0</v>
      </c>
      <c r="O130" s="143">
        <f t="shared" si="43"/>
        <v>44477</v>
      </c>
      <c r="P130" s="143">
        <f t="shared" si="43"/>
        <v>0</v>
      </c>
      <c r="Q130" s="143">
        <f t="shared" si="43"/>
        <v>0</v>
      </c>
      <c r="R130" s="143">
        <f t="shared" si="43"/>
        <v>0</v>
      </c>
      <c r="S130" s="143">
        <f t="shared" si="43"/>
        <v>0</v>
      </c>
      <c r="T130" s="143">
        <f t="shared" si="43"/>
        <v>0</v>
      </c>
      <c r="U130" s="143">
        <f t="shared" si="43"/>
        <v>0</v>
      </c>
      <c r="V130" s="143">
        <f t="shared" si="43"/>
        <v>0</v>
      </c>
      <c r="W130" s="143">
        <f t="shared" si="43"/>
        <v>0</v>
      </c>
      <c r="X130" s="143">
        <f t="shared" si="43"/>
        <v>43603306.460000001</v>
      </c>
      <c r="Y130" s="39">
        <f t="shared" si="26"/>
        <v>14110806.460000001</v>
      </c>
    </row>
    <row r="131" spans="1:25" ht="27.75" customHeight="1">
      <c r="A131" s="2"/>
      <c r="B131" s="3"/>
      <c r="C131" s="3"/>
      <c r="D131" s="3"/>
      <c r="E131" s="148" t="s">
        <v>112</v>
      </c>
      <c r="F131" s="149"/>
      <c r="G131" s="149"/>
      <c r="H131" s="149"/>
      <c r="I131" s="150"/>
      <c r="J131" s="78"/>
      <c r="K131" s="136">
        <f>доходы!C4</f>
        <v>29492500</v>
      </c>
      <c r="L131" s="136">
        <f>доходы!D4</f>
        <v>2583530</v>
      </c>
      <c r="M131" s="136">
        <f>доходы!E4</f>
        <v>8800000</v>
      </c>
      <c r="N131" s="136">
        <f>доходы!F4</f>
        <v>0</v>
      </c>
      <c r="O131" s="136">
        <f>доходы!G4</f>
        <v>0</v>
      </c>
      <c r="P131" s="136">
        <f>доходы!H4</f>
        <v>0</v>
      </c>
      <c r="Q131" s="136">
        <f>доходы!I4</f>
        <v>0</v>
      </c>
      <c r="R131" s="136">
        <f>доходы!J4</f>
        <v>0</v>
      </c>
      <c r="S131" s="136">
        <f>доходы!K4</f>
        <v>0</v>
      </c>
      <c r="T131" s="136">
        <f>доходы!L4</f>
        <v>0</v>
      </c>
      <c r="U131" s="136">
        <f>доходы!M4</f>
        <v>0</v>
      </c>
      <c r="V131" s="136">
        <f>доходы!N4</f>
        <v>0</v>
      </c>
      <c r="W131" s="136">
        <f>доходы!O4</f>
        <v>0</v>
      </c>
      <c r="X131" s="137">
        <f>доходы!P4</f>
        <v>40876030</v>
      </c>
      <c r="Y131" s="39">
        <f t="shared" si="26"/>
        <v>11383530</v>
      </c>
    </row>
    <row r="132" spans="1:25" ht="35.25" customHeight="1">
      <c r="E132" s="151" t="s">
        <v>143</v>
      </c>
      <c r="F132" s="152"/>
      <c r="G132" s="152"/>
      <c r="H132" s="153">
        <v>2682799.46</v>
      </c>
      <c r="I132" s="153"/>
      <c r="J132" s="77"/>
      <c r="K132" s="77"/>
      <c r="L132" s="142"/>
      <c r="M132" s="142"/>
      <c r="N132" s="142"/>
      <c r="O132" s="142"/>
      <c r="P132" s="142"/>
      <c r="Q132" s="142"/>
      <c r="R132" s="142"/>
      <c r="S132" s="142"/>
      <c r="T132" s="142"/>
      <c r="U132" s="142"/>
      <c r="V132" s="142"/>
      <c r="W132" s="142"/>
      <c r="X132" s="77"/>
      <c r="Y132" s="97">
        <f>Y131-Y130</f>
        <v>-2727276.4600000009</v>
      </c>
    </row>
  </sheetData>
  <mergeCells count="29">
    <mergeCell ref="E99:I99"/>
    <mergeCell ref="E97:I97"/>
    <mergeCell ref="E43:I43"/>
    <mergeCell ref="E54:I54"/>
    <mergeCell ref="E60:I60"/>
    <mergeCell ref="E69:I69"/>
    <mergeCell ref="E74:I74"/>
    <mergeCell ref="E13:I13"/>
    <mergeCell ref="E21:I21"/>
    <mergeCell ref="E25:I25"/>
    <mergeCell ref="E93:I93"/>
    <mergeCell ref="E23:I23"/>
    <mergeCell ref="E82:I82"/>
    <mergeCell ref="O1:T1"/>
    <mergeCell ref="E37:I37"/>
    <mergeCell ref="E131:I131"/>
    <mergeCell ref="E132:G132"/>
    <mergeCell ref="H132:I132"/>
    <mergeCell ref="E80:I80"/>
    <mergeCell ref="E62:I62"/>
    <mergeCell ref="E130:I130"/>
    <mergeCell ref="E103:I103"/>
    <mergeCell ref="E119:I119"/>
    <mergeCell ref="E125:I125"/>
    <mergeCell ref="E6:I6"/>
    <mergeCell ref="E127:I127"/>
    <mergeCell ref="E129:I129"/>
    <mergeCell ref="E84:I84"/>
    <mergeCell ref="E9:I9"/>
  </mergeCells>
  <pageMargins left="0.35433070866141736" right="0" top="0.39370078740157483" bottom="0.59055118110236227" header="0.51181102362204722" footer="0.51181102362204722"/>
  <pageSetup paperSize="9" scale="65" fitToHeight="0" orientation="landscape" r:id="rId1"/>
  <headerFooter alignWithMargins="0">
    <oddHeader>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topLeftCell="C19" zoomScale="67" zoomScaleNormal="67" workbookViewId="0">
      <selection activeCell="P28" sqref="P21:P28"/>
    </sheetView>
  </sheetViews>
  <sheetFormatPr defaultRowHeight="15"/>
  <cols>
    <col min="1" max="1" width="23" customWidth="1"/>
    <col min="2" max="2" width="25" customWidth="1"/>
    <col min="3" max="3" width="13.5703125" style="75" customWidth="1"/>
    <col min="4" max="4" width="13.85546875" customWidth="1"/>
    <col min="5" max="5" width="14" customWidth="1"/>
    <col min="6" max="6" width="15.140625" customWidth="1"/>
    <col min="7" max="7" width="14.7109375" customWidth="1"/>
    <col min="8" max="8" width="15.140625" customWidth="1"/>
    <col min="9" max="9" width="14.28515625" customWidth="1"/>
    <col min="10" max="10" width="14.140625" customWidth="1"/>
    <col min="11" max="11" width="13.85546875" customWidth="1"/>
    <col min="12" max="13" width="15.140625" customWidth="1"/>
    <col min="14" max="15" width="13.5703125" customWidth="1"/>
    <col min="16" max="16" width="16.7109375" customWidth="1"/>
    <col min="17" max="17" width="14.28515625" hidden="1" customWidth="1"/>
    <col min="18" max="18" width="12.85546875" style="64" customWidth="1"/>
    <col min="19" max="19" width="10" customWidth="1"/>
    <col min="20" max="20" width="9.85546875" customWidth="1"/>
  </cols>
  <sheetData>
    <row r="1" spans="1:19" ht="25.5" customHeight="1">
      <c r="A1" s="107"/>
      <c r="B1" s="108"/>
      <c r="C1" s="108"/>
      <c r="D1" s="144" t="s">
        <v>150</v>
      </c>
      <c r="E1" s="144"/>
      <c r="F1" s="144"/>
      <c r="G1" s="144"/>
      <c r="H1" s="144"/>
      <c r="I1" s="144"/>
      <c r="J1" s="108"/>
      <c r="K1" s="108"/>
      <c r="L1" s="108"/>
      <c r="M1" s="108"/>
      <c r="N1" s="108"/>
      <c r="O1" s="108"/>
      <c r="P1" s="109"/>
      <c r="Q1" s="52"/>
    </row>
    <row r="2" spans="1:19" ht="15" customHeight="1">
      <c r="A2" s="165" t="s">
        <v>55</v>
      </c>
      <c r="B2" s="49"/>
      <c r="C2" s="71"/>
      <c r="D2" s="166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8"/>
      <c r="Q2" s="52"/>
    </row>
    <row r="3" spans="1:19" ht="42.75" customHeight="1">
      <c r="A3" s="165"/>
      <c r="B3" s="44" t="s">
        <v>79</v>
      </c>
      <c r="C3" s="72" t="s">
        <v>142</v>
      </c>
      <c r="D3" s="139" t="s">
        <v>144</v>
      </c>
      <c r="E3" s="139" t="s">
        <v>151</v>
      </c>
      <c r="F3" s="139" t="s">
        <v>98</v>
      </c>
      <c r="G3" s="140" t="s">
        <v>58</v>
      </c>
      <c r="H3" s="140" t="s">
        <v>99</v>
      </c>
      <c r="I3" s="140" t="s">
        <v>59</v>
      </c>
      <c r="J3" s="139" t="s">
        <v>60</v>
      </c>
      <c r="K3" s="139" t="s">
        <v>129</v>
      </c>
      <c r="L3" s="139" t="s">
        <v>130</v>
      </c>
      <c r="M3" s="140" t="s">
        <v>131</v>
      </c>
      <c r="N3" s="140" t="s">
        <v>132</v>
      </c>
      <c r="O3" s="141" t="s">
        <v>133</v>
      </c>
      <c r="P3" s="45" t="s">
        <v>145</v>
      </c>
      <c r="Q3" s="53" t="s">
        <v>107</v>
      </c>
    </row>
    <row r="4" spans="1:19" s="57" customFormat="1">
      <c r="A4" s="56" t="s">
        <v>61</v>
      </c>
      <c r="B4" s="56"/>
      <c r="C4" s="73">
        <f>C5+C21</f>
        <v>29492500</v>
      </c>
      <c r="D4" s="51">
        <f>D5+D21</f>
        <v>2583530</v>
      </c>
      <c r="E4" s="51">
        <f t="shared" ref="E4:P4" si="0">E5+E21</f>
        <v>8800000</v>
      </c>
      <c r="F4" s="51">
        <f t="shared" si="0"/>
        <v>0</v>
      </c>
      <c r="G4" s="51">
        <f t="shared" si="0"/>
        <v>0</v>
      </c>
      <c r="H4" s="51">
        <f t="shared" si="0"/>
        <v>0</v>
      </c>
      <c r="I4" s="51">
        <f t="shared" si="0"/>
        <v>0</v>
      </c>
      <c r="J4" s="51">
        <f t="shared" si="0"/>
        <v>0</v>
      </c>
      <c r="K4" s="51">
        <f t="shared" si="0"/>
        <v>0</v>
      </c>
      <c r="L4" s="51">
        <f t="shared" si="0"/>
        <v>0</v>
      </c>
      <c r="M4" s="51">
        <f t="shared" si="0"/>
        <v>0</v>
      </c>
      <c r="N4" s="51">
        <f>N5+N21</f>
        <v>0</v>
      </c>
      <c r="O4" s="51">
        <f t="shared" si="0"/>
        <v>0</v>
      </c>
      <c r="P4" s="51">
        <f t="shared" si="0"/>
        <v>40876030</v>
      </c>
      <c r="Q4" s="54">
        <f t="shared" ref="Q4:Q32" si="1">C4-P4</f>
        <v>-11383530</v>
      </c>
      <c r="R4" s="69"/>
      <c r="S4" s="70"/>
    </row>
    <row r="5" spans="1:19" s="57" customFormat="1" ht="26.25">
      <c r="A5" s="58" t="s">
        <v>62</v>
      </c>
      <c r="B5" s="58"/>
      <c r="C5" s="73">
        <f>C6+C13</f>
        <v>3803300</v>
      </c>
      <c r="D5" s="46">
        <f t="shared" ref="D5:N5" si="2">D6+D13</f>
        <v>0</v>
      </c>
      <c r="E5" s="46">
        <f t="shared" si="2"/>
        <v>0</v>
      </c>
      <c r="F5" s="46">
        <f t="shared" si="2"/>
        <v>0</v>
      </c>
      <c r="G5" s="46">
        <f t="shared" si="2"/>
        <v>0</v>
      </c>
      <c r="H5" s="46">
        <f t="shared" si="2"/>
        <v>0</v>
      </c>
      <c r="I5" s="46">
        <f t="shared" si="2"/>
        <v>0</v>
      </c>
      <c r="J5" s="46">
        <f t="shared" si="2"/>
        <v>0</v>
      </c>
      <c r="K5" s="46">
        <f t="shared" si="2"/>
        <v>0</v>
      </c>
      <c r="L5" s="46">
        <f t="shared" si="2"/>
        <v>0</v>
      </c>
      <c r="M5" s="46">
        <f t="shared" si="2"/>
        <v>0</v>
      </c>
      <c r="N5" s="46">
        <f t="shared" si="2"/>
        <v>0</v>
      </c>
      <c r="O5" s="46">
        <f>O6+O13</f>
        <v>0</v>
      </c>
      <c r="P5" s="46">
        <f>P6+P13</f>
        <v>3803300</v>
      </c>
      <c r="Q5" s="54">
        <f t="shared" si="1"/>
        <v>0</v>
      </c>
      <c r="R5" s="65"/>
    </row>
    <row r="6" spans="1:19" s="57" customFormat="1">
      <c r="A6" s="59" t="s">
        <v>63</v>
      </c>
      <c r="B6" s="59"/>
      <c r="C6" s="74">
        <f>C7+C8+C9+C10+C11+C12</f>
        <v>3208900</v>
      </c>
      <c r="D6" s="116">
        <f>D7+D8+D9+D10+D11+D12</f>
        <v>0</v>
      </c>
      <c r="E6" s="47">
        <f t="shared" ref="E6:N6" si="3">E7+E8+E9+E10+E11+E1+E12</f>
        <v>0</v>
      </c>
      <c r="F6" s="47">
        <f t="shared" si="3"/>
        <v>0</v>
      </c>
      <c r="G6" s="47">
        <f t="shared" si="3"/>
        <v>0</v>
      </c>
      <c r="H6" s="47">
        <f t="shared" si="3"/>
        <v>0</v>
      </c>
      <c r="I6" s="47">
        <f t="shared" si="3"/>
        <v>0</v>
      </c>
      <c r="J6" s="47">
        <f t="shared" si="3"/>
        <v>0</v>
      </c>
      <c r="K6" s="47">
        <f t="shared" si="3"/>
        <v>0</v>
      </c>
      <c r="L6" s="47">
        <f t="shared" si="3"/>
        <v>0</v>
      </c>
      <c r="M6" s="47">
        <f t="shared" si="3"/>
        <v>0</v>
      </c>
      <c r="N6" s="47">
        <f t="shared" si="3"/>
        <v>0</v>
      </c>
      <c r="O6" s="47">
        <f>O7+O8+O9+O10+O11+O1+O12</f>
        <v>0</v>
      </c>
      <c r="P6" s="47">
        <f>P7+P8+P9+P10+P11+P1+P12</f>
        <v>3208900</v>
      </c>
      <c r="Q6" s="54">
        <f t="shared" si="1"/>
        <v>0</v>
      </c>
      <c r="R6" s="65"/>
    </row>
    <row r="7" spans="1:19" s="57" customFormat="1" ht="26.25">
      <c r="A7" s="60" t="s">
        <v>64</v>
      </c>
      <c r="B7" s="60" t="s">
        <v>80</v>
      </c>
      <c r="C7" s="120">
        <v>2412900</v>
      </c>
      <c r="D7" s="48"/>
      <c r="E7" s="48"/>
      <c r="F7" s="48"/>
      <c r="G7" s="48"/>
      <c r="H7" s="48"/>
      <c r="I7" s="48"/>
      <c r="J7" s="48"/>
      <c r="K7" s="50"/>
      <c r="L7" s="48"/>
      <c r="M7" s="50"/>
      <c r="N7" s="50"/>
      <c r="O7" s="48"/>
      <c r="P7" s="122">
        <f>C7+D7</f>
        <v>2412900</v>
      </c>
      <c r="Q7" s="54">
        <f t="shared" si="1"/>
        <v>0</v>
      </c>
      <c r="R7" s="65"/>
    </row>
    <row r="8" spans="1:19" s="57" customFormat="1">
      <c r="A8" s="60" t="s">
        <v>71</v>
      </c>
      <c r="B8" s="60" t="s">
        <v>81</v>
      </c>
      <c r="C8" s="120">
        <v>246300</v>
      </c>
      <c r="D8" s="48"/>
      <c r="E8" s="48"/>
      <c r="F8" s="48"/>
      <c r="G8" s="48"/>
      <c r="H8" s="48"/>
      <c r="I8" s="48"/>
      <c r="J8" s="48"/>
      <c r="K8" s="50"/>
      <c r="L8" s="48"/>
      <c r="M8" s="50"/>
      <c r="N8" s="50"/>
      <c r="O8" s="48"/>
      <c r="P8" s="122">
        <f t="shared" ref="P8:P20" si="4">C8+D8</f>
        <v>246300</v>
      </c>
      <c r="Q8" s="54">
        <f t="shared" si="1"/>
        <v>0</v>
      </c>
      <c r="R8" s="65"/>
    </row>
    <row r="9" spans="1:19" s="57" customFormat="1" ht="26.25">
      <c r="A9" s="60" t="s">
        <v>82</v>
      </c>
      <c r="B9" s="60" t="s">
        <v>83</v>
      </c>
      <c r="C9" s="120">
        <v>299700</v>
      </c>
      <c r="D9" s="48"/>
      <c r="E9" s="48"/>
      <c r="F9" s="48"/>
      <c r="G9" s="48"/>
      <c r="H9" s="48"/>
      <c r="I9" s="48"/>
      <c r="J9" s="48"/>
      <c r="K9" s="50"/>
      <c r="L9" s="48"/>
      <c r="M9" s="50"/>
      <c r="N9" s="50"/>
      <c r="O9" s="48"/>
      <c r="P9" s="122">
        <f t="shared" si="4"/>
        <v>299700</v>
      </c>
      <c r="Q9" s="54">
        <f t="shared" si="1"/>
        <v>0</v>
      </c>
      <c r="R9" s="65"/>
    </row>
    <row r="10" spans="1:19" s="57" customFormat="1">
      <c r="A10" s="60" t="s">
        <v>72</v>
      </c>
      <c r="B10" s="60" t="s">
        <v>84</v>
      </c>
      <c r="C10" s="120">
        <v>129200</v>
      </c>
      <c r="D10" s="48"/>
      <c r="E10" s="48"/>
      <c r="F10" s="48"/>
      <c r="G10" s="48"/>
      <c r="H10" s="48"/>
      <c r="I10" s="50"/>
      <c r="J10" s="48"/>
      <c r="K10" s="50"/>
      <c r="L10" s="48"/>
      <c r="M10" s="50"/>
      <c r="N10" s="50"/>
      <c r="O10" s="48"/>
      <c r="P10" s="122">
        <f t="shared" si="4"/>
        <v>129200</v>
      </c>
      <c r="Q10" s="54">
        <f t="shared" si="1"/>
        <v>0</v>
      </c>
      <c r="R10" s="65"/>
    </row>
    <row r="11" spans="1:19" s="57" customFormat="1">
      <c r="A11" s="60" t="s">
        <v>73</v>
      </c>
      <c r="B11" s="60" t="s">
        <v>85</v>
      </c>
      <c r="C11" s="120">
        <v>120800</v>
      </c>
      <c r="D11" s="48"/>
      <c r="E11" s="48"/>
      <c r="F11" s="48"/>
      <c r="G11" s="48"/>
      <c r="H11" s="48"/>
      <c r="I11" s="50"/>
      <c r="J11" s="48"/>
      <c r="K11" s="50"/>
      <c r="L11" s="48"/>
      <c r="M11" s="50"/>
      <c r="N11" s="50"/>
      <c r="O11" s="48"/>
      <c r="P11" s="122">
        <f t="shared" si="4"/>
        <v>120800</v>
      </c>
      <c r="Q11" s="54">
        <f t="shared" si="1"/>
        <v>0</v>
      </c>
      <c r="R11" s="65"/>
    </row>
    <row r="12" spans="1:19" s="57" customFormat="1" ht="26.25">
      <c r="A12" s="60" t="s">
        <v>103</v>
      </c>
      <c r="B12" s="60" t="s">
        <v>102</v>
      </c>
      <c r="C12" s="98">
        <v>0</v>
      </c>
      <c r="D12" s="48"/>
      <c r="E12" s="48"/>
      <c r="F12" s="48"/>
      <c r="G12" s="48"/>
      <c r="H12" s="48"/>
      <c r="I12" s="50"/>
      <c r="J12" s="48"/>
      <c r="K12" s="50"/>
      <c r="L12" s="48"/>
      <c r="M12" s="50"/>
      <c r="N12" s="50"/>
      <c r="O12" s="48"/>
      <c r="P12" s="122">
        <f t="shared" si="4"/>
        <v>0</v>
      </c>
      <c r="Q12" s="54">
        <f t="shared" si="1"/>
        <v>0</v>
      </c>
      <c r="R12" s="65"/>
    </row>
    <row r="13" spans="1:19" s="62" customFormat="1">
      <c r="A13" s="61" t="s">
        <v>65</v>
      </c>
      <c r="B13" s="61"/>
      <c r="C13" s="99">
        <f>C14+C15+C16+C17+C18+C19+C20</f>
        <v>594400</v>
      </c>
      <c r="D13" s="55">
        <f t="shared" ref="D13:O13" si="5">D14+D15+D16+D17+D18+D19+D20</f>
        <v>0</v>
      </c>
      <c r="E13" s="55">
        <f t="shared" si="5"/>
        <v>0</v>
      </c>
      <c r="F13" s="55">
        <f t="shared" si="5"/>
        <v>0</v>
      </c>
      <c r="G13" s="55">
        <f t="shared" si="5"/>
        <v>0</v>
      </c>
      <c r="H13" s="55">
        <f t="shared" si="5"/>
        <v>0</v>
      </c>
      <c r="I13" s="55">
        <f t="shared" si="5"/>
        <v>0</v>
      </c>
      <c r="J13" s="68">
        <f t="shared" si="5"/>
        <v>0</v>
      </c>
      <c r="K13" s="101">
        <f t="shared" si="5"/>
        <v>0</v>
      </c>
      <c r="L13" s="68">
        <f t="shared" si="5"/>
        <v>0</v>
      </c>
      <c r="M13" s="101">
        <f t="shared" si="5"/>
        <v>0</v>
      </c>
      <c r="N13" s="101">
        <f>N14+N15+N16+N17+N18+N19+N20</f>
        <v>0</v>
      </c>
      <c r="O13" s="68">
        <f t="shared" si="5"/>
        <v>0</v>
      </c>
      <c r="P13" s="122">
        <f t="shared" si="4"/>
        <v>594400</v>
      </c>
      <c r="Q13" s="54">
        <f t="shared" si="1"/>
        <v>0</v>
      </c>
      <c r="R13" s="65"/>
    </row>
    <row r="14" spans="1:19" s="57" customFormat="1">
      <c r="A14" s="63" t="s">
        <v>74</v>
      </c>
      <c r="B14" s="63" t="s">
        <v>110</v>
      </c>
      <c r="C14" s="119">
        <v>60000</v>
      </c>
      <c r="D14" s="50"/>
      <c r="E14" s="50"/>
      <c r="F14" s="50"/>
      <c r="G14" s="50"/>
      <c r="H14" s="50"/>
      <c r="I14" s="50"/>
      <c r="J14" s="48"/>
      <c r="K14" s="50"/>
      <c r="L14" s="48"/>
      <c r="M14" s="50"/>
      <c r="N14" s="50"/>
      <c r="O14" s="50"/>
      <c r="P14" s="122">
        <f t="shared" si="4"/>
        <v>60000</v>
      </c>
      <c r="Q14" s="54">
        <f t="shared" si="1"/>
        <v>0</v>
      </c>
      <c r="R14" s="66"/>
    </row>
    <row r="15" spans="1:19" s="57" customFormat="1">
      <c r="A15" s="63" t="s">
        <v>108</v>
      </c>
      <c r="B15" s="63" t="s">
        <v>109</v>
      </c>
      <c r="C15" s="119">
        <v>64000</v>
      </c>
      <c r="D15" s="50"/>
      <c r="E15" s="50"/>
      <c r="F15" s="50"/>
      <c r="G15" s="50"/>
      <c r="H15" s="50"/>
      <c r="I15" s="50"/>
      <c r="J15" s="48"/>
      <c r="K15" s="50"/>
      <c r="L15" s="48"/>
      <c r="M15" s="50"/>
      <c r="N15" s="50"/>
      <c r="O15" s="50"/>
      <c r="P15" s="122">
        <f t="shared" si="4"/>
        <v>64000</v>
      </c>
      <c r="Q15" s="54">
        <f t="shared" si="1"/>
        <v>0</v>
      </c>
      <c r="R15" s="66"/>
    </row>
    <row r="16" spans="1:19" s="57" customFormat="1">
      <c r="A16" s="63" t="s">
        <v>75</v>
      </c>
      <c r="B16" s="63" t="s">
        <v>86</v>
      </c>
      <c r="C16" s="119">
        <v>238400</v>
      </c>
      <c r="D16" s="50"/>
      <c r="E16" s="50"/>
      <c r="F16" s="50"/>
      <c r="G16" s="50"/>
      <c r="H16" s="50"/>
      <c r="I16" s="50"/>
      <c r="J16" s="48"/>
      <c r="K16" s="50"/>
      <c r="L16" s="48"/>
      <c r="M16" s="50"/>
      <c r="N16" s="50"/>
      <c r="O16" s="50"/>
      <c r="P16" s="122">
        <f t="shared" si="4"/>
        <v>238400</v>
      </c>
      <c r="Q16" s="54">
        <f t="shared" si="1"/>
        <v>0</v>
      </c>
      <c r="R16" s="65"/>
    </row>
    <row r="17" spans="1:18" s="57" customFormat="1" ht="26.25">
      <c r="A17" s="63" t="s">
        <v>76</v>
      </c>
      <c r="B17" s="63" t="s">
        <v>87</v>
      </c>
      <c r="C17" s="119">
        <v>215000</v>
      </c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122">
        <f t="shared" si="4"/>
        <v>215000</v>
      </c>
      <c r="Q17" s="54">
        <f t="shared" si="1"/>
        <v>0</v>
      </c>
      <c r="R17" s="65"/>
    </row>
    <row r="18" spans="1:18" s="57" customFormat="1" ht="26.25">
      <c r="A18" s="63" t="s">
        <v>77</v>
      </c>
      <c r="B18" s="63" t="s">
        <v>88</v>
      </c>
      <c r="C18" s="119">
        <v>0</v>
      </c>
      <c r="D18" s="50"/>
      <c r="E18" s="50"/>
      <c r="F18" s="50"/>
      <c r="G18" s="50"/>
      <c r="H18" s="50"/>
      <c r="I18" s="50"/>
      <c r="J18" s="48"/>
      <c r="K18" s="50"/>
      <c r="L18" s="48"/>
      <c r="M18" s="50"/>
      <c r="N18" s="50"/>
      <c r="O18" s="50"/>
      <c r="P18" s="122">
        <f t="shared" si="4"/>
        <v>0</v>
      </c>
      <c r="Q18" s="54">
        <f t="shared" si="1"/>
        <v>0</v>
      </c>
      <c r="R18" s="65"/>
    </row>
    <row r="19" spans="1:18" s="57" customFormat="1" ht="26.25">
      <c r="A19" s="63" t="s">
        <v>78</v>
      </c>
      <c r="B19" s="63" t="s">
        <v>89</v>
      </c>
      <c r="C19" s="119">
        <v>17000</v>
      </c>
      <c r="D19" s="50"/>
      <c r="E19" s="50"/>
      <c r="F19" s="50"/>
      <c r="G19" s="50"/>
      <c r="H19" s="50"/>
      <c r="I19" s="50"/>
      <c r="J19" s="48"/>
      <c r="K19" s="50"/>
      <c r="L19" s="48"/>
      <c r="M19" s="50"/>
      <c r="N19" s="50"/>
      <c r="O19" s="50"/>
      <c r="P19" s="122">
        <f t="shared" si="4"/>
        <v>17000</v>
      </c>
      <c r="Q19" s="54">
        <f t="shared" si="1"/>
        <v>0</v>
      </c>
      <c r="R19" s="67"/>
    </row>
    <row r="20" spans="1:18" s="57" customFormat="1">
      <c r="A20" s="63" t="s">
        <v>100</v>
      </c>
      <c r="B20" s="63" t="s">
        <v>101</v>
      </c>
      <c r="C20" s="119">
        <v>0</v>
      </c>
      <c r="D20" s="50"/>
      <c r="E20" s="50"/>
      <c r="F20" s="50"/>
      <c r="G20" s="50"/>
      <c r="H20" s="50"/>
      <c r="I20" s="50"/>
      <c r="J20" s="48"/>
      <c r="K20" s="50"/>
      <c r="L20" s="48"/>
      <c r="M20" s="50"/>
      <c r="N20" s="50"/>
      <c r="O20" s="50"/>
      <c r="P20" s="122">
        <f t="shared" si="4"/>
        <v>0</v>
      </c>
      <c r="Q20" s="54">
        <f t="shared" si="1"/>
        <v>0</v>
      </c>
      <c r="R20" s="67"/>
    </row>
    <row r="21" spans="1:18" s="57" customFormat="1" ht="26.25">
      <c r="A21" s="58" t="s">
        <v>66</v>
      </c>
      <c r="B21" s="58"/>
      <c r="C21" s="100">
        <f>C22+C23+C24+C25+C27+C28+C29+C32+C30+C31+C26</f>
        <v>25689200</v>
      </c>
      <c r="D21" s="100">
        <f t="shared" ref="D21:O21" si="6">D22+D23+D24+D25+D27+D28+D29+D32+D30+D31+D26</f>
        <v>2583530</v>
      </c>
      <c r="E21" s="100">
        <f t="shared" si="6"/>
        <v>8800000</v>
      </c>
      <c r="F21" s="100">
        <f t="shared" si="6"/>
        <v>0</v>
      </c>
      <c r="G21" s="100">
        <f t="shared" si="6"/>
        <v>0</v>
      </c>
      <c r="H21" s="100">
        <f t="shared" si="6"/>
        <v>0</v>
      </c>
      <c r="I21" s="100">
        <f t="shared" si="6"/>
        <v>0</v>
      </c>
      <c r="J21" s="100">
        <f t="shared" si="6"/>
        <v>0</v>
      </c>
      <c r="K21" s="100">
        <f t="shared" si="6"/>
        <v>0</v>
      </c>
      <c r="L21" s="100">
        <f t="shared" si="6"/>
        <v>0</v>
      </c>
      <c r="M21" s="100">
        <f t="shared" si="6"/>
        <v>0</v>
      </c>
      <c r="N21" s="100">
        <f t="shared" si="6"/>
        <v>0</v>
      </c>
      <c r="O21" s="100">
        <f t="shared" si="6"/>
        <v>0</v>
      </c>
      <c r="P21" s="122">
        <f t="shared" ref="P21:P27" si="7">C21+D21+E21</f>
        <v>37072730</v>
      </c>
      <c r="Q21" s="54">
        <f t="shared" si="1"/>
        <v>-11383530</v>
      </c>
      <c r="R21" s="65"/>
    </row>
    <row r="22" spans="1:18" s="57" customFormat="1" ht="39">
      <c r="A22" s="60" t="s">
        <v>67</v>
      </c>
      <c r="B22" s="60" t="s">
        <v>90</v>
      </c>
      <c r="C22" s="120">
        <v>24326500</v>
      </c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122">
        <f t="shared" si="7"/>
        <v>24326500</v>
      </c>
      <c r="Q22" s="54">
        <f t="shared" si="1"/>
        <v>0</v>
      </c>
      <c r="R22" s="65"/>
    </row>
    <row r="23" spans="1:18" s="57" customFormat="1" ht="51.75">
      <c r="A23" s="60" t="s">
        <v>68</v>
      </c>
      <c r="B23" s="60" t="s">
        <v>91</v>
      </c>
      <c r="C23" s="120">
        <v>787500</v>
      </c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122">
        <f t="shared" si="7"/>
        <v>787500</v>
      </c>
      <c r="Q23" s="54">
        <f t="shared" si="1"/>
        <v>0</v>
      </c>
      <c r="R23" s="65"/>
    </row>
    <row r="24" spans="1:18" s="57" customFormat="1" ht="26.25">
      <c r="A24" s="60" t="s">
        <v>92</v>
      </c>
      <c r="B24" s="60" t="s">
        <v>93</v>
      </c>
      <c r="C24" s="120">
        <v>95000</v>
      </c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122">
        <f t="shared" si="7"/>
        <v>95000</v>
      </c>
      <c r="Q24" s="54">
        <f t="shared" si="1"/>
        <v>0</v>
      </c>
      <c r="R24" s="65"/>
    </row>
    <row r="25" spans="1:18" s="57" customFormat="1" ht="26.25">
      <c r="A25" s="60" t="s">
        <v>94</v>
      </c>
      <c r="B25" s="60" t="s">
        <v>93</v>
      </c>
      <c r="C25" s="120">
        <v>35000</v>
      </c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122">
        <f t="shared" si="7"/>
        <v>35000</v>
      </c>
      <c r="Q25" s="54">
        <f t="shared" si="1"/>
        <v>0</v>
      </c>
      <c r="R25" s="65"/>
    </row>
    <row r="26" spans="1:18" s="57" customFormat="1" ht="77.25">
      <c r="A26" s="60" t="s">
        <v>147</v>
      </c>
      <c r="B26" s="60" t="s">
        <v>146</v>
      </c>
      <c r="C26" s="120">
        <v>0</v>
      </c>
      <c r="D26" s="48">
        <v>1200000</v>
      </c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122">
        <f t="shared" si="7"/>
        <v>1200000</v>
      </c>
      <c r="Q26" s="54"/>
      <c r="R26" s="65"/>
    </row>
    <row r="27" spans="1:18" s="57" customFormat="1">
      <c r="A27" s="60" t="s">
        <v>95</v>
      </c>
      <c r="B27" s="60" t="s">
        <v>96</v>
      </c>
      <c r="C27" s="120">
        <v>390000</v>
      </c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122">
        <f t="shared" si="7"/>
        <v>390000</v>
      </c>
      <c r="Q27" s="54">
        <f t="shared" si="1"/>
        <v>0</v>
      </c>
      <c r="R27" s="65"/>
    </row>
    <row r="28" spans="1:18" s="57" customFormat="1" ht="26.25">
      <c r="A28" s="60" t="s">
        <v>69</v>
      </c>
      <c r="B28" s="60" t="s">
        <v>106</v>
      </c>
      <c r="C28" s="120">
        <v>55200</v>
      </c>
      <c r="D28" s="48">
        <v>1383530</v>
      </c>
      <c r="E28" s="48">
        <v>8800000</v>
      </c>
      <c r="F28" s="48"/>
      <c r="G28" s="48"/>
      <c r="H28" s="48"/>
      <c r="I28" s="50"/>
      <c r="J28" s="48"/>
      <c r="K28" s="50"/>
      <c r="L28" s="48"/>
      <c r="M28" s="48"/>
      <c r="N28" s="48"/>
      <c r="O28" s="48"/>
      <c r="P28" s="122">
        <f>C28+D28+E28</f>
        <v>10238730</v>
      </c>
      <c r="Q28" s="54">
        <f t="shared" si="1"/>
        <v>-10183530</v>
      </c>
      <c r="R28" s="65"/>
    </row>
    <row r="29" spans="1:18" s="57" customFormat="1">
      <c r="A29" s="60" t="s">
        <v>104</v>
      </c>
      <c r="B29" s="60" t="s">
        <v>105</v>
      </c>
      <c r="C29" s="120">
        <v>0</v>
      </c>
      <c r="D29" s="48"/>
      <c r="E29" s="48"/>
      <c r="F29" s="48"/>
      <c r="G29" s="48"/>
      <c r="H29" s="48"/>
      <c r="I29" s="50"/>
      <c r="J29" s="48"/>
      <c r="K29" s="50"/>
      <c r="L29" s="48"/>
      <c r="M29" s="48"/>
      <c r="N29" s="48"/>
      <c r="O29" s="48"/>
      <c r="P29" s="122">
        <f t="shared" ref="P29:P32" si="8">C29+D29+E29</f>
        <v>0</v>
      </c>
      <c r="Q29" s="54">
        <f t="shared" si="1"/>
        <v>0</v>
      </c>
      <c r="R29" s="65"/>
    </row>
    <row r="30" spans="1:18" s="57" customFormat="1">
      <c r="A30" s="60" t="s">
        <v>114</v>
      </c>
      <c r="B30" s="60" t="s">
        <v>115</v>
      </c>
      <c r="C30" s="120">
        <v>0</v>
      </c>
      <c r="D30" s="48"/>
      <c r="E30" s="48"/>
      <c r="F30" s="48"/>
      <c r="G30" s="48"/>
      <c r="H30" s="48"/>
      <c r="I30" s="50"/>
      <c r="J30" s="48"/>
      <c r="K30" s="50"/>
      <c r="L30" s="48"/>
      <c r="M30" s="48"/>
      <c r="N30" s="48"/>
      <c r="O30" s="48"/>
      <c r="P30" s="122">
        <f t="shared" si="8"/>
        <v>0</v>
      </c>
      <c r="Q30" s="54">
        <f t="shared" si="1"/>
        <v>0</v>
      </c>
      <c r="R30" s="65"/>
    </row>
    <row r="31" spans="1:18" s="57" customFormat="1" ht="26.25">
      <c r="A31" s="60" t="s">
        <v>116</v>
      </c>
      <c r="B31" s="60" t="s">
        <v>117</v>
      </c>
      <c r="C31" s="120">
        <v>0</v>
      </c>
      <c r="D31" s="48"/>
      <c r="E31" s="48"/>
      <c r="F31" s="48"/>
      <c r="G31" s="48"/>
      <c r="H31" s="48"/>
      <c r="I31" s="50"/>
      <c r="J31" s="48"/>
      <c r="K31" s="48"/>
      <c r="L31" s="48"/>
      <c r="M31" s="48"/>
      <c r="N31" s="48"/>
      <c r="O31" s="48"/>
      <c r="P31" s="122">
        <f t="shared" si="8"/>
        <v>0</v>
      </c>
      <c r="Q31" s="54">
        <f t="shared" si="1"/>
        <v>0</v>
      </c>
      <c r="R31" s="65"/>
    </row>
    <row r="32" spans="1:18" s="57" customFormat="1" ht="26.25">
      <c r="A32" s="60" t="s">
        <v>70</v>
      </c>
      <c r="B32" s="60" t="s">
        <v>97</v>
      </c>
      <c r="C32" s="120">
        <v>0</v>
      </c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122">
        <f t="shared" si="8"/>
        <v>0</v>
      </c>
      <c r="Q32" s="54">
        <f t="shared" si="1"/>
        <v>0</v>
      </c>
      <c r="R32" s="65"/>
    </row>
    <row r="33" spans="1:18" s="57" customFormat="1">
      <c r="A33" s="102"/>
      <c r="B33" s="102"/>
      <c r="C33" s="103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5"/>
      <c r="Q33" s="106"/>
      <c r="R33" s="65"/>
    </row>
    <row r="34" spans="1:18">
      <c r="A34">
        <v>710026.67</v>
      </c>
      <c r="B34" s="95"/>
      <c r="C34" s="96" t="s">
        <v>126</v>
      </c>
      <c r="D34" s="95" t="s">
        <v>56</v>
      </c>
      <c r="E34" s="95" t="s">
        <v>57</v>
      </c>
      <c r="F34" s="95" t="s">
        <v>127</v>
      </c>
      <c r="G34" s="95" t="s">
        <v>58</v>
      </c>
      <c r="H34" s="95" t="s">
        <v>128</v>
      </c>
      <c r="I34" s="95" t="s">
        <v>59</v>
      </c>
      <c r="J34" s="95" t="s">
        <v>60</v>
      </c>
      <c r="K34" s="95" t="s">
        <v>129</v>
      </c>
      <c r="L34" s="95" t="s">
        <v>130</v>
      </c>
      <c r="M34" s="95" t="s">
        <v>131</v>
      </c>
      <c r="N34" s="95" t="s">
        <v>132</v>
      </c>
      <c r="O34" s="95" t="s">
        <v>133</v>
      </c>
      <c r="P34" s="95" t="s">
        <v>136</v>
      </c>
    </row>
    <row r="35" spans="1:18">
      <c r="B35" s="95" t="s">
        <v>118</v>
      </c>
      <c r="C35" s="118">
        <f>C7</f>
        <v>2412900</v>
      </c>
      <c r="D35" s="118">
        <f>D7</f>
        <v>0</v>
      </c>
      <c r="E35" s="118">
        <f t="shared" ref="E35:O35" si="9">E7</f>
        <v>0</v>
      </c>
      <c r="F35" s="118">
        <f t="shared" si="9"/>
        <v>0</v>
      </c>
      <c r="G35" s="118">
        <f t="shared" si="9"/>
        <v>0</v>
      </c>
      <c r="H35" s="118">
        <f t="shared" si="9"/>
        <v>0</v>
      </c>
      <c r="I35" s="118">
        <f t="shared" si="9"/>
        <v>0</v>
      </c>
      <c r="J35" s="118">
        <f t="shared" si="9"/>
        <v>0</v>
      </c>
      <c r="K35" s="118">
        <f t="shared" si="9"/>
        <v>0</v>
      </c>
      <c r="L35" s="118">
        <f t="shared" si="9"/>
        <v>0</v>
      </c>
      <c r="M35" s="118">
        <f t="shared" si="9"/>
        <v>0</v>
      </c>
      <c r="N35" s="118">
        <f t="shared" si="9"/>
        <v>0</v>
      </c>
      <c r="O35" s="118">
        <f t="shared" si="9"/>
        <v>0</v>
      </c>
      <c r="P35" s="118">
        <f t="shared" ref="P35" si="10">P7</f>
        <v>2412900</v>
      </c>
      <c r="Q35" s="75"/>
    </row>
    <row r="36" spans="1:18">
      <c r="B36" s="95" t="s">
        <v>119</v>
      </c>
      <c r="C36" s="118">
        <f>C6-C7</f>
        <v>796000</v>
      </c>
      <c r="D36" s="118">
        <f>D6-D7</f>
        <v>0</v>
      </c>
      <c r="E36" s="118">
        <f t="shared" ref="E36:O36" si="11">E6-E7</f>
        <v>0</v>
      </c>
      <c r="F36" s="118">
        <f t="shared" si="11"/>
        <v>0</v>
      </c>
      <c r="G36" s="118">
        <f t="shared" si="11"/>
        <v>0</v>
      </c>
      <c r="H36" s="118">
        <f t="shared" si="11"/>
        <v>0</v>
      </c>
      <c r="I36" s="118">
        <f t="shared" si="11"/>
        <v>0</v>
      </c>
      <c r="J36" s="118">
        <f t="shared" si="11"/>
        <v>0</v>
      </c>
      <c r="K36" s="118">
        <f t="shared" si="11"/>
        <v>0</v>
      </c>
      <c r="L36" s="118">
        <f t="shared" si="11"/>
        <v>0</v>
      </c>
      <c r="M36" s="118">
        <f t="shared" si="11"/>
        <v>0</v>
      </c>
      <c r="N36" s="118">
        <f t="shared" si="11"/>
        <v>0</v>
      </c>
      <c r="O36" s="118">
        <f t="shared" si="11"/>
        <v>0</v>
      </c>
      <c r="P36" s="118">
        <f t="shared" ref="P36" si="12">P6-P7</f>
        <v>796000</v>
      </c>
      <c r="Q36" s="75"/>
    </row>
    <row r="37" spans="1:18">
      <c r="B37" s="95" t="s">
        <v>120</v>
      </c>
      <c r="C37" s="118">
        <f>C13</f>
        <v>594400</v>
      </c>
      <c r="D37" s="118">
        <f>D13</f>
        <v>0</v>
      </c>
      <c r="E37" s="118">
        <f t="shared" ref="E37:O37" si="13">E13</f>
        <v>0</v>
      </c>
      <c r="F37" s="118">
        <f t="shared" si="13"/>
        <v>0</v>
      </c>
      <c r="G37" s="118">
        <f t="shared" si="13"/>
        <v>0</v>
      </c>
      <c r="H37" s="118">
        <f t="shared" si="13"/>
        <v>0</v>
      </c>
      <c r="I37" s="118">
        <f t="shared" si="13"/>
        <v>0</v>
      </c>
      <c r="J37" s="118">
        <f t="shared" si="13"/>
        <v>0</v>
      </c>
      <c r="K37" s="118">
        <f t="shared" si="13"/>
        <v>0</v>
      </c>
      <c r="L37" s="118">
        <f t="shared" si="13"/>
        <v>0</v>
      </c>
      <c r="M37" s="118">
        <f t="shared" si="13"/>
        <v>0</v>
      </c>
      <c r="N37" s="118">
        <f t="shared" si="13"/>
        <v>0</v>
      </c>
      <c r="O37" s="118">
        <f t="shared" si="13"/>
        <v>0</v>
      </c>
      <c r="P37" s="118">
        <f t="shared" ref="P37" si="14">P13</f>
        <v>594400</v>
      </c>
      <c r="Q37" s="75"/>
    </row>
    <row r="38" spans="1:18">
      <c r="B38" s="95" t="s">
        <v>121</v>
      </c>
      <c r="C38" s="118">
        <f>C22</f>
        <v>24326500</v>
      </c>
      <c r="D38" s="118">
        <f>D22</f>
        <v>0</v>
      </c>
      <c r="E38" s="118">
        <f t="shared" ref="E38:O38" si="15">E22</f>
        <v>0</v>
      </c>
      <c r="F38" s="118">
        <f t="shared" si="15"/>
        <v>0</v>
      </c>
      <c r="G38" s="118">
        <f t="shared" si="15"/>
        <v>0</v>
      </c>
      <c r="H38" s="118">
        <f t="shared" si="15"/>
        <v>0</v>
      </c>
      <c r="I38" s="118">
        <f t="shared" si="15"/>
        <v>0</v>
      </c>
      <c r="J38" s="118">
        <f t="shared" si="15"/>
        <v>0</v>
      </c>
      <c r="K38" s="118">
        <f t="shared" si="15"/>
        <v>0</v>
      </c>
      <c r="L38" s="118">
        <f t="shared" si="15"/>
        <v>0</v>
      </c>
      <c r="M38" s="118">
        <f t="shared" si="15"/>
        <v>0</v>
      </c>
      <c r="N38" s="118">
        <f t="shared" si="15"/>
        <v>0</v>
      </c>
      <c r="O38" s="118">
        <f t="shared" si="15"/>
        <v>0</v>
      </c>
      <c r="P38" s="118">
        <f t="shared" ref="P38" si="16">P22</f>
        <v>24326500</v>
      </c>
      <c r="Q38" s="75"/>
    </row>
    <row r="39" spans="1:18">
      <c r="B39" s="95" t="s">
        <v>122</v>
      </c>
      <c r="C39" s="118">
        <f>C23</f>
        <v>787500</v>
      </c>
      <c r="D39" s="118">
        <f>D23</f>
        <v>0</v>
      </c>
      <c r="E39" s="118">
        <f t="shared" ref="E39:O39" si="17">E23</f>
        <v>0</v>
      </c>
      <c r="F39" s="118">
        <f t="shared" si="17"/>
        <v>0</v>
      </c>
      <c r="G39" s="118">
        <f t="shared" si="17"/>
        <v>0</v>
      </c>
      <c r="H39" s="118">
        <f t="shared" si="17"/>
        <v>0</v>
      </c>
      <c r="I39" s="118">
        <f t="shared" si="17"/>
        <v>0</v>
      </c>
      <c r="J39" s="118">
        <f t="shared" si="17"/>
        <v>0</v>
      </c>
      <c r="K39" s="118">
        <f t="shared" si="17"/>
        <v>0</v>
      </c>
      <c r="L39" s="118">
        <f t="shared" si="17"/>
        <v>0</v>
      </c>
      <c r="M39" s="118">
        <f t="shared" si="17"/>
        <v>0</v>
      </c>
      <c r="N39" s="118">
        <f t="shared" si="17"/>
        <v>0</v>
      </c>
      <c r="O39" s="118">
        <f t="shared" si="17"/>
        <v>0</v>
      </c>
      <c r="P39" s="118">
        <f t="shared" ref="P39" si="18">P23</f>
        <v>787500</v>
      </c>
      <c r="Q39" s="75"/>
    </row>
    <row r="40" spans="1:18">
      <c r="B40" s="95" t="s">
        <v>123</v>
      </c>
      <c r="C40" s="118">
        <f>C24+C25</f>
        <v>130000</v>
      </c>
      <c r="D40" s="118">
        <f>D24+D25</f>
        <v>0</v>
      </c>
      <c r="E40" s="118">
        <f t="shared" ref="E40:O40" si="19">E24+E25</f>
        <v>0</v>
      </c>
      <c r="F40" s="118">
        <f t="shared" si="19"/>
        <v>0</v>
      </c>
      <c r="G40" s="118">
        <f t="shared" si="19"/>
        <v>0</v>
      </c>
      <c r="H40" s="118">
        <f t="shared" si="19"/>
        <v>0</v>
      </c>
      <c r="I40" s="118">
        <f t="shared" si="19"/>
        <v>0</v>
      </c>
      <c r="J40" s="118">
        <f t="shared" si="19"/>
        <v>0</v>
      </c>
      <c r="K40" s="118">
        <f t="shared" si="19"/>
        <v>0</v>
      </c>
      <c r="L40" s="118">
        <f t="shared" si="19"/>
        <v>0</v>
      </c>
      <c r="M40" s="118">
        <f t="shared" si="19"/>
        <v>0</v>
      </c>
      <c r="N40" s="118">
        <f t="shared" si="19"/>
        <v>0</v>
      </c>
      <c r="O40" s="118">
        <f t="shared" si="19"/>
        <v>0</v>
      </c>
      <c r="P40" s="118">
        <f t="shared" ref="P40" si="20">P24+P25</f>
        <v>130000</v>
      </c>
      <c r="Q40" s="75"/>
    </row>
    <row r="41" spans="1:18">
      <c r="B41" s="95" t="s">
        <v>125</v>
      </c>
      <c r="C41" s="118">
        <f t="shared" ref="C41:D41" si="21">C27</f>
        <v>390000</v>
      </c>
      <c r="D41" s="118">
        <f t="shared" si="21"/>
        <v>0</v>
      </c>
      <c r="E41" s="118">
        <f t="shared" ref="E41:O41" si="22">E27</f>
        <v>0</v>
      </c>
      <c r="F41" s="118">
        <f t="shared" si="22"/>
        <v>0</v>
      </c>
      <c r="G41" s="118">
        <f t="shared" si="22"/>
        <v>0</v>
      </c>
      <c r="H41" s="118">
        <f t="shared" si="22"/>
        <v>0</v>
      </c>
      <c r="I41" s="118">
        <f t="shared" si="22"/>
        <v>0</v>
      </c>
      <c r="J41" s="118">
        <f t="shared" si="22"/>
        <v>0</v>
      </c>
      <c r="K41" s="118">
        <f t="shared" si="22"/>
        <v>0</v>
      </c>
      <c r="L41" s="118">
        <f t="shared" si="22"/>
        <v>0</v>
      </c>
      <c r="M41" s="118">
        <f t="shared" si="22"/>
        <v>0</v>
      </c>
      <c r="N41" s="118">
        <f t="shared" si="22"/>
        <v>0</v>
      </c>
      <c r="O41" s="118">
        <f t="shared" si="22"/>
        <v>0</v>
      </c>
      <c r="P41" s="118">
        <f t="shared" ref="P41" si="23">P27</f>
        <v>390000</v>
      </c>
      <c r="Q41" s="75"/>
    </row>
    <row r="42" spans="1:18">
      <c r="B42" s="95" t="s">
        <v>148</v>
      </c>
      <c r="C42" s="118">
        <f>C26</f>
        <v>0</v>
      </c>
      <c r="D42" s="118">
        <f t="shared" ref="D42:P42" si="24">D26</f>
        <v>1200000</v>
      </c>
      <c r="E42" s="118">
        <f t="shared" si="24"/>
        <v>0</v>
      </c>
      <c r="F42" s="118">
        <f t="shared" si="24"/>
        <v>0</v>
      </c>
      <c r="G42" s="118">
        <f t="shared" si="24"/>
        <v>0</v>
      </c>
      <c r="H42" s="118">
        <f t="shared" si="24"/>
        <v>0</v>
      </c>
      <c r="I42" s="118">
        <f t="shared" si="24"/>
        <v>0</v>
      </c>
      <c r="J42" s="118">
        <f t="shared" si="24"/>
        <v>0</v>
      </c>
      <c r="K42" s="118">
        <f t="shared" si="24"/>
        <v>0</v>
      </c>
      <c r="L42" s="118">
        <f t="shared" si="24"/>
        <v>0</v>
      </c>
      <c r="M42" s="118">
        <f t="shared" si="24"/>
        <v>0</v>
      </c>
      <c r="N42" s="118">
        <f t="shared" si="24"/>
        <v>0</v>
      </c>
      <c r="O42" s="118">
        <f t="shared" si="24"/>
        <v>0</v>
      </c>
      <c r="P42" s="118">
        <f t="shared" si="24"/>
        <v>1200000</v>
      </c>
      <c r="Q42" s="75"/>
    </row>
    <row r="43" spans="1:18">
      <c r="B43" s="95" t="s">
        <v>124</v>
      </c>
      <c r="C43" s="118">
        <f t="shared" ref="C43:D47" si="25">C28</f>
        <v>55200</v>
      </c>
      <c r="D43" s="118">
        <f t="shared" si="25"/>
        <v>1383530</v>
      </c>
      <c r="E43" s="118">
        <f t="shared" ref="E43:O43" si="26">E28</f>
        <v>8800000</v>
      </c>
      <c r="F43" s="118">
        <f t="shared" si="26"/>
        <v>0</v>
      </c>
      <c r="G43" s="118">
        <f t="shared" si="26"/>
        <v>0</v>
      </c>
      <c r="H43" s="118">
        <f t="shared" si="26"/>
        <v>0</v>
      </c>
      <c r="I43" s="118">
        <f t="shared" si="26"/>
        <v>0</v>
      </c>
      <c r="J43" s="118">
        <f t="shared" si="26"/>
        <v>0</v>
      </c>
      <c r="K43" s="118">
        <f t="shared" si="26"/>
        <v>0</v>
      </c>
      <c r="L43" s="118">
        <f t="shared" si="26"/>
        <v>0</v>
      </c>
      <c r="M43" s="118">
        <f t="shared" si="26"/>
        <v>0</v>
      </c>
      <c r="N43" s="118">
        <f t="shared" si="26"/>
        <v>0</v>
      </c>
      <c r="O43" s="118">
        <f t="shared" si="26"/>
        <v>0</v>
      </c>
      <c r="P43" s="118">
        <f t="shared" ref="P43" si="27">P28</f>
        <v>10238730</v>
      </c>
      <c r="Q43" s="75"/>
    </row>
    <row r="44" spans="1:18">
      <c r="B44" s="60" t="s">
        <v>104</v>
      </c>
      <c r="C44" s="118">
        <f t="shared" si="25"/>
        <v>0</v>
      </c>
      <c r="D44" s="118">
        <f t="shared" si="25"/>
        <v>0</v>
      </c>
      <c r="E44" s="118">
        <f t="shared" ref="E44:O44" si="28">E29</f>
        <v>0</v>
      </c>
      <c r="F44" s="118">
        <f t="shared" si="28"/>
        <v>0</v>
      </c>
      <c r="G44" s="118">
        <f t="shared" si="28"/>
        <v>0</v>
      </c>
      <c r="H44" s="118">
        <f t="shared" si="28"/>
        <v>0</v>
      </c>
      <c r="I44" s="118">
        <f t="shared" si="28"/>
        <v>0</v>
      </c>
      <c r="J44" s="118">
        <f t="shared" si="28"/>
        <v>0</v>
      </c>
      <c r="K44" s="118">
        <f t="shared" si="28"/>
        <v>0</v>
      </c>
      <c r="L44" s="118">
        <f t="shared" si="28"/>
        <v>0</v>
      </c>
      <c r="M44" s="118">
        <f t="shared" si="28"/>
        <v>0</v>
      </c>
      <c r="N44" s="118">
        <f t="shared" si="28"/>
        <v>0</v>
      </c>
      <c r="O44" s="118">
        <f t="shared" si="28"/>
        <v>0</v>
      </c>
      <c r="P44" s="118">
        <f t="shared" ref="P44" si="29">P29</f>
        <v>0</v>
      </c>
      <c r="Q44" s="75"/>
    </row>
    <row r="45" spans="1:18">
      <c r="B45" s="60" t="s">
        <v>114</v>
      </c>
      <c r="C45" s="118">
        <f t="shared" si="25"/>
        <v>0</v>
      </c>
      <c r="D45" s="118">
        <f t="shared" si="25"/>
        <v>0</v>
      </c>
      <c r="E45" s="118">
        <f t="shared" ref="E45:O45" si="30">E30</f>
        <v>0</v>
      </c>
      <c r="F45" s="118">
        <f t="shared" si="30"/>
        <v>0</v>
      </c>
      <c r="G45" s="118">
        <f t="shared" si="30"/>
        <v>0</v>
      </c>
      <c r="H45" s="118">
        <f t="shared" si="30"/>
        <v>0</v>
      </c>
      <c r="I45" s="118">
        <f t="shared" si="30"/>
        <v>0</v>
      </c>
      <c r="J45" s="118">
        <f t="shared" si="30"/>
        <v>0</v>
      </c>
      <c r="K45" s="118">
        <f t="shared" si="30"/>
        <v>0</v>
      </c>
      <c r="L45" s="118">
        <f t="shared" si="30"/>
        <v>0</v>
      </c>
      <c r="M45" s="118">
        <f t="shared" si="30"/>
        <v>0</v>
      </c>
      <c r="N45" s="118">
        <f t="shared" si="30"/>
        <v>0</v>
      </c>
      <c r="O45" s="118">
        <f t="shared" si="30"/>
        <v>0</v>
      </c>
      <c r="P45" s="118">
        <f t="shared" ref="P45" si="31">P30</f>
        <v>0</v>
      </c>
      <c r="Q45" s="75"/>
    </row>
    <row r="46" spans="1:18">
      <c r="B46" s="60" t="s">
        <v>116</v>
      </c>
      <c r="C46" s="118">
        <f t="shared" si="25"/>
        <v>0</v>
      </c>
      <c r="D46" s="118">
        <f t="shared" si="25"/>
        <v>0</v>
      </c>
      <c r="E46" s="118">
        <f t="shared" ref="E46:O46" si="32">E31</f>
        <v>0</v>
      </c>
      <c r="F46" s="118">
        <f t="shared" si="32"/>
        <v>0</v>
      </c>
      <c r="G46" s="118">
        <f t="shared" si="32"/>
        <v>0</v>
      </c>
      <c r="H46" s="118">
        <f t="shared" si="32"/>
        <v>0</v>
      </c>
      <c r="I46" s="118">
        <f t="shared" si="32"/>
        <v>0</v>
      </c>
      <c r="J46" s="118">
        <f t="shared" si="32"/>
        <v>0</v>
      </c>
      <c r="K46" s="118">
        <f t="shared" si="32"/>
        <v>0</v>
      </c>
      <c r="L46" s="118">
        <f t="shared" si="32"/>
        <v>0</v>
      </c>
      <c r="M46" s="118">
        <f t="shared" si="32"/>
        <v>0</v>
      </c>
      <c r="N46" s="118">
        <f t="shared" si="32"/>
        <v>0</v>
      </c>
      <c r="O46" s="118">
        <f t="shared" si="32"/>
        <v>0</v>
      </c>
      <c r="P46" s="118">
        <f t="shared" ref="P46" si="33">P31</f>
        <v>0</v>
      </c>
      <c r="Q46" s="75"/>
    </row>
    <row r="47" spans="1:18" ht="26.25">
      <c r="B47" s="60" t="s">
        <v>70</v>
      </c>
      <c r="C47" s="118">
        <f t="shared" si="25"/>
        <v>0</v>
      </c>
      <c r="D47" s="118">
        <f t="shared" si="25"/>
        <v>0</v>
      </c>
      <c r="E47" s="118">
        <f t="shared" ref="E47:O47" si="34">E32</f>
        <v>0</v>
      </c>
      <c r="F47" s="118">
        <f t="shared" si="34"/>
        <v>0</v>
      </c>
      <c r="G47" s="118">
        <f t="shared" si="34"/>
        <v>0</v>
      </c>
      <c r="H47" s="118">
        <f t="shared" si="34"/>
        <v>0</v>
      </c>
      <c r="I47" s="118">
        <f t="shared" si="34"/>
        <v>0</v>
      </c>
      <c r="J47" s="118">
        <f t="shared" si="34"/>
        <v>0</v>
      </c>
      <c r="K47" s="118">
        <f t="shared" si="34"/>
        <v>0</v>
      </c>
      <c r="L47" s="118">
        <f t="shared" si="34"/>
        <v>0</v>
      </c>
      <c r="M47" s="118">
        <f t="shared" si="34"/>
        <v>0</v>
      </c>
      <c r="N47" s="118">
        <f t="shared" si="34"/>
        <v>0</v>
      </c>
      <c r="O47" s="118">
        <f t="shared" si="34"/>
        <v>0</v>
      </c>
      <c r="P47" s="118">
        <f t="shared" ref="P47" si="35">P32</f>
        <v>0</v>
      </c>
      <c r="Q47" s="75"/>
    </row>
    <row r="48" spans="1:18">
      <c r="B48" s="117" t="s">
        <v>134</v>
      </c>
      <c r="C48" s="96">
        <f>C35+C36+C37+C38+C39+C40+C41+C43+C44+C45+C46+C47+C42</f>
        <v>29492500</v>
      </c>
      <c r="D48" s="96">
        <f t="shared" ref="D48:P48" si="36">D35+D36+D37+D38+D39+D40+D41+D43+D44+D45+D46+D47+D42</f>
        <v>2583530</v>
      </c>
      <c r="E48" s="96">
        <f t="shared" si="36"/>
        <v>8800000</v>
      </c>
      <c r="F48" s="96">
        <f t="shared" si="36"/>
        <v>0</v>
      </c>
      <c r="G48" s="96">
        <f t="shared" si="36"/>
        <v>0</v>
      </c>
      <c r="H48" s="96">
        <f t="shared" si="36"/>
        <v>0</v>
      </c>
      <c r="I48" s="96">
        <f t="shared" si="36"/>
        <v>0</v>
      </c>
      <c r="J48" s="96">
        <f t="shared" si="36"/>
        <v>0</v>
      </c>
      <c r="K48" s="96">
        <f t="shared" si="36"/>
        <v>0</v>
      </c>
      <c r="L48" s="96">
        <f t="shared" si="36"/>
        <v>0</v>
      </c>
      <c r="M48" s="96">
        <f t="shared" si="36"/>
        <v>0</v>
      </c>
      <c r="N48" s="96">
        <f t="shared" si="36"/>
        <v>0</v>
      </c>
      <c r="O48" s="96">
        <f t="shared" si="36"/>
        <v>0</v>
      </c>
      <c r="P48" s="96">
        <f t="shared" si="36"/>
        <v>40876030</v>
      </c>
    </row>
    <row r="52" spans="4:15"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</row>
  </sheetData>
  <mergeCells count="3">
    <mergeCell ref="A2:A3"/>
    <mergeCell ref="D2:P2"/>
    <mergeCell ref="D1:I1"/>
  </mergeCells>
  <pageMargins left="0" right="0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расходы</vt:lpstr>
      <vt:lpstr>доходы</vt:lpstr>
      <vt:lpstr>расходы!Заголовки_для_печати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2014-04-09T11:22:17Z</cp:lastPrinted>
  <dcterms:created xsi:type="dcterms:W3CDTF">2013-07-04T04:19:51Z</dcterms:created>
  <dcterms:modified xsi:type="dcterms:W3CDTF">2014-04-09T11:22:21Z</dcterms:modified>
</cp:coreProperties>
</file>